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37C5F16D-836D-4F9C-8788-228D45AF2105}" xr6:coauthVersionLast="47" xr6:coauthVersionMax="47" xr10:uidLastSave="{00000000-0000-0000-0000-000000000000}"/>
  <bookViews>
    <workbookView xWindow="-120" yWindow="-120" windowWidth="20730" windowHeight="11040" tabRatio="974" firstSheet="1" activeTab="1" xr2:uid="{00000000-000D-0000-FFFF-FFFF00000000}"/>
  </bookViews>
  <sheets>
    <sheet name="JUV" sheetId="1" state="hidden" r:id="rId1"/>
    <sheet name="ALBATROS" sheetId="10" r:id="rId2"/>
    <sheet name="EAGLES" sheetId="9" r:id="rId3"/>
    <sheet name="BIRDIES" sheetId="7" r:id="rId4"/>
    <sheet name="PROMOCIONALES" sheetId="6" r:id="rId5"/>
    <sheet name="5 H Y H.A. Y GGII" sheetId="12" r:id="rId6"/>
    <sheet name="ENTREGA S-HCP" sheetId="14" r:id="rId7"/>
  </sheets>
  <calcPr calcId="191029"/>
</workbook>
</file>

<file path=xl/calcChain.xml><?xml version="1.0" encoding="utf-8"?>
<calcChain xmlns="http://schemas.openxmlformats.org/spreadsheetml/2006/main">
  <c r="E30" i="14" l="1"/>
  <c r="D30" i="14"/>
  <c r="C30" i="14"/>
  <c r="B30" i="14"/>
  <c r="A30" i="14"/>
  <c r="E11" i="14"/>
  <c r="D11" i="14"/>
  <c r="C11" i="14"/>
  <c r="B11" i="14"/>
  <c r="A11" i="14"/>
  <c r="E10" i="14"/>
  <c r="D10" i="14"/>
  <c r="C10" i="14"/>
  <c r="B10" i="14"/>
  <c r="A10" i="14"/>
  <c r="V13" i="9"/>
  <c r="V12" i="9"/>
  <c r="U13" i="9"/>
  <c r="U12" i="9"/>
  <c r="I13" i="9" l="1"/>
  <c r="I12" i="9"/>
  <c r="S13" i="9"/>
  <c r="T13" i="9" s="1"/>
  <c r="S12" i="9"/>
  <c r="T12" i="9" s="1"/>
  <c r="F18" i="7" l="1"/>
  <c r="F17" i="7"/>
  <c r="F19" i="9"/>
  <c r="F18" i="9"/>
  <c r="F17" i="9"/>
  <c r="F13" i="10"/>
  <c r="F18" i="10"/>
  <c r="F17" i="10"/>
  <c r="E12" i="6" l="1"/>
  <c r="E11" i="6"/>
  <c r="E10" i="6"/>
  <c r="E13" i="6"/>
  <c r="E29" i="7"/>
  <c r="E20" i="7"/>
  <c r="E22" i="7"/>
  <c r="E11" i="7"/>
  <c r="E13" i="7"/>
  <c r="E9" i="9"/>
  <c r="E11" i="9"/>
  <c r="C17" i="12" l="1"/>
  <c r="C15" i="12"/>
  <c r="C14" i="12"/>
  <c r="C10" i="12"/>
  <c r="E14" i="6"/>
  <c r="E24" i="7"/>
  <c r="E18" i="7"/>
  <c r="E34" i="9"/>
  <c r="E33" i="9"/>
  <c r="E13" i="10"/>
  <c r="E25" i="10"/>
  <c r="F12" i="6" l="1"/>
  <c r="F11" i="6"/>
  <c r="F10" i="6"/>
  <c r="F13" i="6"/>
  <c r="F14" i="6"/>
  <c r="F29" i="7"/>
  <c r="F16" i="7"/>
  <c r="F14" i="7"/>
  <c r="F22" i="7"/>
  <c r="F23" i="7"/>
  <c r="F11" i="7"/>
  <c r="F13" i="7"/>
  <c r="F24" i="7"/>
  <c r="F20" i="7"/>
  <c r="F25" i="7"/>
  <c r="F21" i="7"/>
  <c r="F19" i="7"/>
  <c r="F12" i="7"/>
  <c r="F30" i="9"/>
  <c r="F31" i="9"/>
  <c r="F34" i="9"/>
  <c r="F33" i="9"/>
  <c r="F32" i="9"/>
  <c r="F24" i="9"/>
  <c r="F21" i="9"/>
  <c r="F13" i="9"/>
  <c r="F9" i="9"/>
  <c r="F11" i="9"/>
  <c r="F23" i="9"/>
  <c r="F15" i="9"/>
  <c r="F25" i="9"/>
  <c r="F16" i="9"/>
  <c r="F35" i="10"/>
  <c r="F34" i="10"/>
  <c r="F33" i="10"/>
  <c r="F32" i="10"/>
  <c r="F31" i="10"/>
  <c r="F30" i="10"/>
  <c r="F29" i="10"/>
  <c r="F28" i="10"/>
  <c r="F27" i="10"/>
  <c r="F26" i="10"/>
  <c r="F25" i="10"/>
  <c r="F11" i="10"/>
  <c r="F19" i="10"/>
  <c r="F15" i="10"/>
  <c r="F16" i="10"/>
  <c r="F12" i="10"/>
  <c r="F20" i="10"/>
  <c r="F14" i="10"/>
  <c r="F21" i="10"/>
  <c r="A4" i="10"/>
  <c r="A1" i="10"/>
  <c r="A2" i="10"/>
  <c r="F10" i="10" l="1"/>
  <c r="F20" i="9" l="1"/>
  <c r="F14" i="9"/>
  <c r="E36" i="14" l="1"/>
  <c r="D36" i="14"/>
  <c r="C36" i="14"/>
  <c r="B36" i="14"/>
  <c r="A36" i="14"/>
  <c r="E24" i="14"/>
  <c r="D24" i="14"/>
  <c r="C24" i="14"/>
  <c r="B24" i="14"/>
  <c r="A24" i="14"/>
  <c r="E17" i="14" l="1"/>
  <c r="D17" i="14"/>
  <c r="C17" i="14"/>
  <c r="B17" i="14"/>
  <c r="A17" i="14"/>
  <c r="F15" i="7" l="1"/>
  <c r="F42" i="14" l="1"/>
  <c r="F24" i="14"/>
  <c r="F30" i="14"/>
  <c r="F36" i="14" l="1"/>
  <c r="F18" i="14"/>
  <c r="F10" i="7" l="1"/>
  <c r="F26" i="9"/>
  <c r="F12" i="9"/>
  <c r="F22" i="9"/>
  <c r="F10" i="9"/>
  <c r="K16" i="1"/>
  <c r="G16" i="1"/>
  <c r="H16" i="1" s="1"/>
  <c r="G15" i="1"/>
  <c r="H15" i="1" s="1"/>
  <c r="G14" i="1"/>
  <c r="H14" i="1" s="1"/>
  <c r="G12" i="1"/>
  <c r="H12" i="1" s="1"/>
  <c r="G11" i="1"/>
  <c r="H11" i="1" s="1"/>
  <c r="G10" i="1"/>
  <c r="H10" i="1" s="1"/>
  <c r="K13" i="1" l="1"/>
  <c r="K14" i="1"/>
  <c r="K15" i="1"/>
  <c r="G13" i="1"/>
  <c r="H13" i="1" l="1"/>
  <c r="A8" i="14" l="1"/>
  <c r="E35" i="14" l="1"/>
  <c r="D35" i="14"/>
  <c r="C35" i="14"/>
  <c r="B35" i="14"/>
  <c r="A35" i="14"/>
  <c r="A6" i="10" l="1"/>
  <c r="K12" i="1" l="1"/>
  <c r="K11" i="1"/>
  <c r="K10" i="1"/>
  <c r="A4" i="6" l="1"/>
  <c r="A4" i="12" s="1"/>
  <c r="A4" i="7"/>
  <c r="A4" i="9"/>
  <c r="A1" i="7"/>
  <c r="A2" i="7"/>
  <c r="F12" i="14" l="1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6" i="14"/>
  <c r="D16" i="14"/>
  <c r="C16" i="14"/>
  <c r="B16" i="14"/>
  <c r="A16" i="14"/>
  <c r="A26" i="14"/>
  <c r="A1" i="14"/>
  <c r="A6" i="6"/>
  <c r="A2" i="6"/>
  <c r="A1" i="6"/>
  <c r="A1" i="12" s="1"/>
  <c r="A6" i="7" l="1"/>
  <c r="A6" i="9"/>
  <c r="A2" i="9"/>
  <c r="A1" i="9"/>
  <c r="A22" i="14" l="1"/>
  <c r="A20" i="14"/>
  <c r="A14" i="14"/>
  <c r="A6" i="14"/>
  <c r="A3" i="14"/>
  <c r="A2" i="14"/>
  <c r="A2" i="12" l="1"/>
  <c r="A6" i="12"/>
</calcChain>
</file>

<file path=xl/sharedStrings.xml><?xml version="1.0" encoding="utf-8"?>
<sst xmlns="http://schemas.openxmlformats.org/spreadsheetml/2006/main" count="338" uniqueCount="125">
  <si>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</si>
  <si>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</si>
  <si>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</si>
  <si>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</si>
  <si>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</si>
  <si>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</si>
  <si>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</si>
  <si>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</si>
  <si>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</si>
  <si>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</si>
  <si>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</si>
  <si>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SIN HCP</t>
  </si>
  <si>
    <t>CATEGORIA PRINCIPIANTES (5 HOYOS)</t>
  </si>
  <si>
    <t>9 HOYOS MEDAL PLAY</t>
  </si>
  <si>
    <t>1° S/V</t>
  </si>
  <si>
    <t>2° S/V</t>
  </si>
  <si>
    <t>1° NETO</t>
  </si>
  <si>
    <t>5 HOYOS MEDAL PLAY</t>
  </si>
  <si>
    <t>1°</t>
  </si>
  <si>
    <t>F.N.</t>
  </si>
  <si>
    <t>DOS VUELTAS DE 9 HOYOS MEDAL PLAY</t>
  </si>
  <si>
    <t>DESEMP</t>
  </si>
  <si>
    <t>PROMOCIONALES A HCP.</t>
  </si>
  <si>
    <t>1° GROSS</t>
  </si>
  <si>
    <t>2° GROSS</t>
  </si>
  <si>
    <t>DAMAS JUVENILES (Clases 99- 00- 01- 02 - 03 - 04 y 05)</t>
  </si>
  <si>
    <t>ALBATROS - CABALLEROS CLASES 11 Y 12 -</t>
  </si>
  <si>
    <t>ALBATROS - DAMAS CLASES 11 Y 12 -</t>
  </si>
  <si>
    <t>EAGLES - CABALLEROS CLASES 13 Y 14 -</t>
  </si>
  <si>
    <t>EAGLES - DAMAS CLASES 13  Y  14  -</t>
  </si>
  <si>
    <t>BIRDIES - CABALLEROS CLASES 2015 Y POSTERIORES</t>
  </si>
  <si>
    <t>BIRDIES - DAMAS CLASES 2015 Y POSTERIORES</t>
  </si>
  <si>
    <t>ML</t>
  </si>
  <si>
    <t>ALVAREZ AXEL JEJUS</t>
  </si>
  <si>
    <t>GCD</t>
  </si>
  <si>
    <t>TORNEO</t>
  </si>
  <si>
    <t>VIRTUAL</t>
  </si>
  <si>
    <t>1° FECHA</t>
  </si>
  <si>
    <t>LAMORTE JUAN SEBASTIAN</t>
  </si>
  <si>
    <t>CG</t>
  </si>
  <si>
    <t>CACERES MATEO</t>
  </si>
  <si>
    <t>SIGILLITO ADOLFO</t>
  </si>
  <si>
    <t>MORELLO JUAN</t>
  </si>
  <si>
    <t>HAUQUI SANTIAGO</t>
  </si>
  <si>
    <t>LETCHERE BAUTISTA</t>
  </si>
  <si>
    <t>SALOMON FELIPE</t>
  </si>
  <si>
    <t>TRIGO VIOLETA</t>
  </si>
  <si>
    <t>MORELLO BAUTISTA</t>
  </si>
  <si>
    <t>SARASOLA PEDRO</t>
  </si>
  <si>
    <t>LAGOS TOMAS</t>
  </si>
  <si>
    <t>TGC</t>
  </si>
  <si>
    <t>CASTRO FEIJOO RAMON</t>
  </si>
  <si>
    <t>CASTRO FEIJOO FRANCISCO</t>
  </si>
  <si>
    <t>PODESTA JUAN</t>
  </si>
  <si>
    <t>JUAREZ GOÑI BENJAMIN</t>
  </si>
  <si>
    <t>BUSTILLO BELISARIO</t>
  </si>
  <si>
    <t>MATHIEU HILARIO</t>
  </si>
  <si>
    <t>MATHIEU TORIBIO</t>
  </si>
  <si>
    <t>CICCOLA SANTINO</t>
  </si>
  <si>
    <t>VIOLA MAYER CHARO</t>
  </si>
  <si>
    <t>SPGC</t>
  </si>
  <si>
    <t>ROLDAN FELIPE</t>
  </si>
  <si>
    <t>ECHEGOYEN CIRILO</t>
  </si>
  <si>
    <t>ABBATE FRANCISCO</t>
  </si>
  <si>
    <t>VIOLA MAYER LOLA</t>
  </si>
  <si>
    <t>LEOFANTI BIANCA</t>
  </si>
  <si>
    <t>PORCEL RENZO</t>
  </si>
  <si>
    <t>VIOLA MAYER OLIVER</t>
  </si>
  <si>
    <t>ECHEGOYEN JAIME</t>
  </si>
  <si>
    <t>DEPREZ GRUNTZIG ELIAN</t>
  </si>
  <si>
    <t>ECHEGOYEN GENARO</t>
  </si>
  <si>
    <t>ECHEGOYEN HILARIO</t>
  </si>
  <si>
    <t>SOAVE AMELIA</t>
  </si>
  <si>
    <t>RODRIGUEZ MACIAS HILARIO</t>
  </si>
  <si>
    <t>DOMINGUEZ DO AMARAL BAUTISTA</t>
  </si>
  <si>
    <t>MONTENEGRO BENJAMIN</t>
  </si>
  <si>
    <t>CHOCO HIPOLITO</t>
  </si>
  <si>
    <t>MDPGC</t>
  </si>
  <si>
    <t>CMDP</t>
  </si>
  <si>
    <t>ESPINAL SALVADOR</t>
  </si>
  <si>
    <t>CASENAVE BENICIO</t>
  </si>
  <si>
    <t>FIGUEROA BAUTISTA</t>
  </si>
  <si>
    <t>CABRERA CEDRICK</t>
  </si>
  <si>
    <t>CHOCO JOAQUINA</t>
  </si>
  <si>
    <t xml:space="preserve">TOCAGNI MARCOS </t>
  </si>
  <si>
    <t xml:space="preserve">TOCAGNI BENJAMIN </t>
  </si>
  <si>
    <t>TOCAGNI JUAN MARTIN</t>
  </si>
  <si>
    <t xml:space="preserve">TOCAGNI IGNACIO </t>
  </si>
  <si>
    <t>ARBELECHE ISIDRO</t>
  </si>
  <si>
    <t>22/102013</t>
  </si>
  <si>
    <t>FLORES BELLINI IGNACIO</t>
  </si>
  <si>
    <t>ALVAREZ AXEL JESUS</t>
  </si>
  <si>
    <t>NGC</t>
  </si>
  <si>
    <t>KULHMANN FERMIN</t>
  </si>
  <si>
    <t>REYNOSO URIEL</t>
  </si>
  <si>
    <t>MARTI SOFIA</t>
  </si>
  <si>
    <t>FERNANDEZ RAFAELA</t>
  </si>
  <si>
    <t>CANNELLI ESMERALDA</t>
  </si>
  <si>
    <t>COZZOLLI FLORENCIA</t>
  </si>
  <si>
    <t>RASMUSSEN OTTO</t>
  </si>
  <si>
    <t>FUCILE CANDELA</t>
  </si>
  <si>
    <t>ORTIZ LEONEL</t>
  </si>
  <si>
    <t>ALVAREZ ISABELA</t>
  </si>
  <si>
    <t>FALCON PERRETI ORESTE</t>
  </si>
  <si>
    <t>SERRES MUGUERZA AINARA</t>
  </si>
  <si>
    <t>FALLICO GONZALEZ JOAQUIN</t>
  </si>
  <si>
    <t>VILLANUEVA ENRIQUEZ QUENAI</t>
  </si>
  <si>
    <t>02 DE JUNIO DE 2024</t>
  </si>
  <si>
    <t>GANO POR LOS ULT. 3 HOYOS, CHEQUEADO POR SU PROFESOR</t>
  </si>
  <si>
    <t>GOLFISTAS INTEGRADOS</t>
  </si>
  <si>
    <t>JEPERSEN JUAN OEDRO</t>
  </si>
  <si>
    <t>RETTA PEDRO</t>
  </si>
  <si>
    <t>ROCCA LISANDRO</t>
  </si>
  <si>
    <t>ALVAREZ RAMIRO</t>
  </si>
  <si>
    <t>DOMINGUEZ LUCA</t>
  </si>
  <si>
    <t>VGGC</t>
  </si>
  <si>
    <t>RODRIGUEZ JUAN</t>
  </si>
  <si>
    <t>MARTINEZ CAMILO</t>
  </si>
  <si>
    <t>BIBILONI BRUNO</t>
  </si>
  <si>
    <t>RODRIGUEZ SANTIAGO</t>
  </si>
  <si>
    <t>HEIZENRREDER CIRO</t>
  </si>
  <si>
    <t>Hoyos</t>
  </si>
  <si>
    <t>T</t>
  </si>
  <si>
    <t>ULT. 6 H.</t>
  </si>
  <si>
    <t>ULT. 3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</si>
</sst>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C0A]General"/>
  </numFmts>
  <fonts count="32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color indexed="17"/>
      <name val="Arial"/>
      <family val="2"/>
    </font>
    <font>
      <b/>
      <sz val="24"/>
      <name val="Arial"/>
      <family val="2"/>
    </font>
    <font>
      <b/>
      <sz val="10"/>
      <color indexed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3" fillId="0" borderId="0"/>
    <xf numFmtId="165" fontId="24" fillId="0" borderId="0"/>
  </cellStyleXfs>
  <cellXfs count="1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0" fontId="18" fillId="6" borderId="1" xfId="0" applyFont="1" applyFill="1" applyBorder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22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4" xfId="0" applyFont="1" applyFill="1" applyBorder="1"/>
    <xf numFmtId="164" fontId="1" fillId="0" borderId="10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" fillId="0" borderId="10" xfId="0" quotePrefix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26" fillId="6" borderId="9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6" fillId="0" borderId="22" xfId="0" applyFont="1" applyFill="1" applyBorder="1"/>
    <xf numFmtId="0" fontId="11" fillId="0" borderId="23" xfId="0" applyFont="1" applyFill="1" applyBorder="1" applyAlignment="1">
      <alignment horizontal="center"/>
    </xf>
    <xf numFmtId="164" fontId="11" fillId="0" borderId="23" xfId="0" applyNumberFormat="1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1" xfId="0" quotePrefix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27" fillId="0" borderId="14" xfId="0" applyFont="1" applyFill="1" applyBorder="1"/>
    <xf numFmtId="1" fontId="1" fillId="0" borderId="14" xfId="0" applyNumberFormat="1" applyFont="1" applyFill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164" fontId="25" fillId="0" borderId="0" xfId="0" applyNumberFormat="1" applyFont="1" applyBorder="1" applyAlignment="1">
      <alignment horizontal="center"/>
    </xf>
    <xf numFmtId="0" fontId="27" fillId="0" borderId="27" xfId="0" applyFont="1" applyFill="1" applyBorder="1"/>
    <xf numFmtId="0" fontId="7" fillId="0" borderId="28" xfId="0" applyFont="1" applyFill="1" applyBorder="1" applyAlignment="1">
      <alignment horizontal="center"/>
    </xf>
    <xf numFmtId="164" fontId="7" fillId="0" borderId="28" xfId="0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5" fillId="0" borderId="30" xfId="0" quotePrefix="1" applyFont="1" applyFill="1" applyBorder="1" applyAlignment="1">
      <alignment horizontal="center"/>
    </xf>
    <xf numFmtId="0" fontId="27" fillId="0" borderId="31" xfId="0" applyFont="1" applyFill="1" applyBorder="1"/>
    <xf numFmtId="164" fontId="7" fillId="0" borderId="23" xfId="0" applyNumberFormat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27" fillId="0" borderId="31" xfId="0" applyFont="1" applyBorder="1"/>
    <xf numFmtId="0" fontId="7" fillId="0" borderId="23" xfId="0" applyFont="1" applyBorder="1" applyAlignment="1">
      <alignment horizontal="center"/>
    </xf>
    <xf numFmtId="164" fontId="7" fillId="0" borderId="23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7" fillId="0" borderId="14" xfId="0" applyFont="1" applyBorder="1"/>
    <xf numFmtId="0" fontId="7" fillId="0" borderId="2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6" fillId="0" borderId="3" xfId="0" applyFont="1" applyBorder="1"/>
    <xf numFmtId="0" fontId="7" fillId="0" borderId="5" xfId="0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27" fillId="0" borderId="32" xfId="0" applyFont="1" applyFill="1" applyBorder="1"/>
    <xf numFmtId="0" fontId="7" fillId="0" borderId="33" xfId="0" applyFont="1" applyFill="1" applyBorder="1" applyAlignment="1">
      <alignment horizontal="center"/>
    </xf>
    <xf numFmtId="164" fontId="7" fillId="0" borderId="33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27" fillId="0" borderId="27" xfId="0" applyFont="1" applyBorder="1"/>
    <xf numFmtId="0" fontId="7" fillId="0" borderId="28" xfId="0" applyFont="1" applyBorder="1" applyAlignment="1">
      <alignment horizontal="center"/>
    </xf>
    <xf numFmtId="164" fontId="7" fillId="0" borderId="28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6" borderId="30" xfId="0" quotePrefix="1" applyFont="1" applyFill="1" applyBorder="1" applyAlignment="1">
      <alignment horizontal="center"/>
    </xf>
    <xf numFmtId="0" fontId="4" fillId="6" borderId="24" xfId="0" applyFont="1" applyFill="1" applyBorder="1" applyAlignment="1">
      <alignment horizontal="center"/>
    </xf>
    <xf numFmtId="0" fontId="5" fillId="6" borderId="11" xfId="0" quotePrefix="1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6" fillId="0" borderId="37" xfId="0" applyFont="1" applyBorder="1"/>
    <xf numFmtId="0" fontId="7" fillId="0" borderId="38" xfId="0" applyFont="1" applyBorder="1" applyAlignment="1">
      <alignment horizontal="center"/>
    </xf>
    <xf numFmtId="0" fontId="5" fillId="0" borderId="39" xfId="0" quotePrefix="1" applyFont="1" applyBorder="1" applyAlignment="1">
      <alignment horizontal="center"/>
    </xf>
    <xf numFmtId="0" fontId="27" fillId="0" borderId="16" xfId="0" applyFont="1" applyBorder="1"/>
    <xf numFmtId="0" fontId="7" fillId="0" borderId="40" xfId="0" applyFont="1" applyBorder="1" applyAlignment="1">
      <alignment horizontal="center"/>
    </xf>
    <xf numFmtId="164" fontId="7" fillId="0" borderId="40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4" fillId="6" borderId="36" xfId="0" applyFont="1" applyFill="1" applyBorder="1" applyAlignment="1">
      <alignment horizontal="center"/>
    </xf>
    <xf numFmtId="0" fontId="5" fillId="0" borderId="42" xfId="0" quotePrefix="1" applyFont="1" applyFill="1" applyBorder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1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30" fillId="6" borderId="2" xfId="0" applyFont="1" applyFill="1" applyBorder="1" applyAlignment="1">
      <alignment horizont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8"/>
  <sheetViews>
    <sheetView zoomScale="70" workbookViewId="0">
      <selection activeCell="A7" sqref="A7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6384" width="11.42578125" style="1"/>
  </cols>
  <sheetData>
    <row r="1" spans="1:11" ht="30.75">
      <c r="A1" s="124" t="s">
        <v>35</v>
      </c>
      <c r="B1" s="124"/>
      <c r="C1" s="124"/>
      <c r="D1" s="124"/>
      <c r="E1" s="124"/>
      <c r="F1" s="124"/>
      <c r="G1" s="124"/>
      <c r="H1" s="124"/>
    </row>
    <row r="2" spans="1:11" ht="23.25">
      <c r="A2" s="128" t="s">
        <v>36</v>
      </c>
      <c r="B2" s="128"/>
      <c r="C2" s="128"/>
      <c r="D2" s="128"/>
      <c r="E2" s="128"/>
      <c r="F2" s="128"/>
      <c r="G2" s="128"/>
      <c r="H2" s="128"/>
    </row>
    <row r="3" spans="1:11" ht="19.5">
      <c r="A3" s="125" t="s">
        <v>7</v>
      </c>
      <c r="B3" s="125"/>
      <c r="C3" s="125"/>
      <c r="D3" s="125"/>
      <c r="E3" s="125"/>
      <c r="F3" s="125"/>
      <c r="G3" s="125"/>
      <c r="H3" s="125"/>
    </row>
    <row r="4" spans="1:11" ht="26.25">
      <c r="A4" s="126" t="s">
        <v>37</v>
      </c>
      <c r="B4" s="126"/>
      <c r="C4" s="126"/>
      <c r="D4" s="126"/>
      <c r="E4" s="126"/>
      <c r="F4" s="126"/>
      <c r="G4" s="126"/>
      <c r="H4" s="126"/>
    </row>
    <row r="5" spans="1:11" ht="19.5">
      <c r="A5" s="127" t="s">
        <v>20</v>
      </c>
      <c r="B5" s="127"/>
      <c r="C5" s="127"/>
      <c r="D5" s="127"/>
      <c r="E5" s="127"/>
      <c r="F5" s="127"/>
      <c r="G5" s="127"/>
      <c r="H5" s="127"/>
    </row>
    <row r="6" spans="1:11" ht="19.5">
      <c r="A6" s="123" t="s">
        <v>107</v>
      </c>
      <c r="B6" s="123"/>
      <c r="C6" s="123"/>
      <c r="D6" s="123"/>
      <c r="E6" s="123"/>
      <c r="F6" s="123"/>
      <c r="G6" s="123"/>
      <c r="H6" s="123"/>
    </row>
    <row r="7" spans="1:11">
      <c r="B7" s="1"/>
      <c r="C7" s="1"/>
      <c r="D7" s="1"/>
      <c r="E7" s="1"/>
      <c r="F7" s="1"/>
      <c r="G7" s="1"/>
      <c r="H7" s="1"/>
    </row>
    <row r="8" spans="1:11" ht="20.25" hidden="1" thickBot="1">
      <c r="A8" s="120" t="s">
        <v>25</v>
      </c>
      <c r="B8" s="121"/>
      <c r="C8" s="121"/>
      <c r="D8" s="121"/>
      <c r="E8" s="121"/>
      <c r="F8" s="121"/>
      <c r="G8" s="121"/>
      <c r="H8" s="122"/>
    </row>
    <row r="9" spans="1:11" ht="20.25" hidden="1" thickBot="1">
      <c r="A9" s="4" t="s">
        <v>6</v>
      </c>
      <c r="B9" s="5" t="s">
        <v>9</v>
      </c>
      <c r="C9" s="5" t="s">
        <v>19</v>
      </c>
      <c r="D9" s="4" t="s">
        <v>1</v>
      </c>
      <c r="E9" s="4" t="s">
        <v>2</v>
      </c>
      <c r="F9" s="13" t="s">
        <v>3</v>
      </c>
      <c r="G9" s="12" t="s">
        <v>4</v>
      </c>
      <c r="H9" s="14" t="s">
        <v>5</v>
      </c>
      <c r="K9" s="64" t="s">
        <v>21</v>
      </c>
    </row>
    <row r="10" spans="1:11" ht="20.25" hidden="1" thickBot="1">
      <c r="A10" s="55"/>
      <c r="B10" s="56"/>
      <c r="C10" s="57"/>
      <c r="D10" s="58"/>
      <c r="E10" s="59"/>
      <c r="F10" s="60"/>
      <c r="G10" s="61">
        <f t="shared" ref="G10:G12" si="0">SUM(E10:F10)</f>
        <v>0</v>
      </c>
      <c r="H10" s="62">
        <f t="shared" ref="H10:H12" si="1">SUM(G10-D10)</f>
        <v>0</v>
      </c>
      <c r="I10" s="19" t="s">
        <v>14</v>
      </c>
      <c r="K10" s="16">
        <f t="shared" ref="K10:K16" si="2">(F10-D10*0.5)</f>
        <v>0</v>
      </c>
    </row>
    <row r="11" spans="1:11" ht="20.25" hidden="1" thickBot="1">
      <c r="A11" s="55"/>
      <c r="B11" s="56"/>
      <c r="C11" s="57"/>
      <c r="D11" s="58"/>
      <c r="E11" s="59"/>
      <c r="F11" s="60"/>
      <c r="G11" s="61">
        <f t="shared" si="0"/>
        <v>0</v>
      </c>
      <c r="H11" s="62">
        <f t="shared" si="1"/>
        <v>0</v>
      </c>
      <c r="I11" s="19" t="s">
        <v>15</v>
      </c>
      <c r="K11" s="16">
        <f t="shared" si="2"/>
        <v>0</v>
      </c>
    </row>
    <row r="12" spans="1:11" ht="20.25" hidden="1" thickBot="1">
      <c r="A12" s="55"/>
      <c r="B12" s="56"/>
      <c r="C12" s="57"/>
      <c r="D12" s="58"/>
      <c r="E12" s="59"/>
      <c r="F12" s="60"/>
      <c r="G12" s="61">
        <f t="shared" si="0"/>
        <v>0</v>
      </c>
      <c r="H12" s="62">
        <f t="shared" si="1"/>
        <v>0</v>
      </c>
      <c r="I12" s="20" t="s">
        <v>16</v>
      </c>
      <c r="K12" s="16">
        <f t="shared" si="2"/>
        <v>0</v>
      </c>
    </row>
    <row r="13" spans="1:11" ht="19.5" hidden="1">
      <c r="A13" s="55"/>
      <c r="B13" s="56"/>
      <c r="C13" s="57"/>
      <c r="D13" s="58"/>
      <c r="E13" s="59"/>
      <c r="F13" s="60"/>
      <c r="G13" s="61">
        <f t="shared" ref="G13" si="3">SUM(E13:F13)</f>
        <v>0</v>
      </c>
      <c r="H13" s="62">
        <f t="shared" ref="H13" si="4">SUM(G13-D13)</f>
        <v>0</v>
      </c>
      <c r="K13" s="16">
        <f t="shared" si="2"/>
        <v>0</v>
      </c>
    </row>
    <row r="14" spans="1:11" ht="19.5" hidden="1">
      <c r="A14" s="55"/>
      <c r="B14" s="56"/>
      <c r="C14" s="57"/>
      <c r="D14" s="58"/>
      <c r="E14" s="59"/>
      <c r="F14" s="60"/>
      <c r="G14" s="61">
        <f t="shared" ref="G14:G16" si="5">SUM(E14:F14)</f>
        <v>0</v>
      </c>
      <c r="H14" s="62">
        <f t="shared" ref="H14:H16" si="6">SUM(G14-D14)</f>
        <v>0</v>
      </c>
      <c r="K14" s="16">
        <f t="shared" si="2"/>
        <v>0</v>
      </c>
    </row>
    <row r="15" spans="1:11" ht="19.5" hidden="1">
      <c r="A15" s="55"/>
      <c r="B15" s="56"/>
      <c r="C15" s="57"/>
      <c r="D15" s="58"/>
      <c r="E15" s="59"/>
      <c r="F15" s="60"/>
      <c r="G15" s="61">
        <f t="shared" si="5"/>
        <v>0</v>
      </c>
      <c r="H15" s="62">
        <f t="shared" si="6"/>
        <v>0</v>
      </c>
      <c r="K15" s="16">
        <f t="shared" si="2"/>
        <v>0</v>
      </c>
    </row>
    <row r="16" spans="1:11" ht="19.5" hidden="1">
      <c r="A16" s="55"/>
      <c r="B16" s="56"/>
      <c r="C16" s="57"/>
      <c r="D16" s="58"/>
      <c r="E16" s="59"/>
      <c r="F16" s="60"/>
      <c r="G16" s="61">
        <f t="shared" si="5"/>
        <v>0</v>
      </c>
      <c r="H16" s="62">
        <f t="shared" si="6"/>
        <v>0</v>
      </c>
      <c r="K16" s="16">
        <f t="shared" si="2"/>
        <v>0</v>
      </c>
    </row>
    <row r="17" hidden="1"/>
    <row r="18" hidden="1"/>
  </sheetData>
  <mergeCells count="7">
    <mergeCell ref="A8:H8"/>
    <mergeCell ref="A6:H6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1"/>
  <sheetViews>
    <sheetView tabSelected="1" zoomScale="70" zoomScaleNormal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44" customWidth="1"/>
    <col min="8" max="8" width="73.85546875" style="18" bestFit="1" customWidth="1"/>
    <col min="9" max="9" width="11.140625" style="1" customWidth="1"/>
    <col min="10" max="16384" width="11.42578125" style="1"/>
  </cols>
  <sheetData>
    <row r="1" spans="1:16" ht="30.75">
      <c r="A1" s="124" t="str">
        <f>JUV!A1</f>
        <v>TORNEO</v>
      </c>
      <c r="B1" s="124"/>
      <c r="C1" s="124"/>
      <c r="D1" s="124"/>
      <c r="E1" s="124"/>
      <c r="F1" s="124"/>
    </row>
    <row r="2" spans="1:16" ht="30.75">
      <c r="A2" s="132" t="str">
        <f>JUV!A2</f>
        <v>VIRTUAL</v>
      </c>
      <c r="B2" s="132"/>
      <c r="C2" s="132"/>
      <c r="D2" s="132"/>
      <c r="E2" s="132"/>
      <c r="F2" s="132"/>
    </row>
    <row r="3" spans="1:16" ht="19.5">
      <c r="A3" s="125" t="s">
        <v>7</v>
      </c>
      <c r="B3" s="125"/>
      <c r="C3" s="125"/>
      <c r="D3" s="125"/>
      <c r="E3" s="125"/>
      <c r="F3" s="125"/>
    </row>
    <row r="4" spans="1:16" ht="26.25">
      <c r="A4" s="126" t="str">
        <f>JUV!A4</f>
        <v>1° FECHA</v>
      </c>
      <c r="B4" s="126"/>
      <c r="C4" s="126"/>
      <c r="D4" s="126"/>
      <c r="E4" s="126"/>
      <c r="F4" s="126"/>
    </row>
    <row r="5" spans="1:16" ht="19.5">
      <c r="A5" s="127" t="s">
        <v>13</v>
      </c>
      <c r="B5" s="127"/>
      <c r="C5" s="127"/>
      <c r="D5" s="127"/>
      <c r="E5" s="127"/>
      <c r="F5" s="127"/>
    </row>
    <row r="6" spans="1:16" ht="19.5">
      <c r="A6" s="123" t="str">
        <f>JUV!A6</f>
        <v>02 DE JUNIO DE 2024</v>
      </c>
      <c r="B6" s="123"/>
      <c r="C6" s="123"/>
      <c r="D6" s="123"/>
      <c r="E6" s="123"/>
      <c r="F6" s="123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129" t="s">
        <v>26</v>
      </c>
      <c r="B8" s="130"/>
      <c r="C8" s="130"/>
      <c r="D8" s="130"/>
      <c r="E8" s="130"/>
      <c r="F8" s="131"/>
    </row>
    <row r="9" spans="1:16" s="3" customFormat="1" ht="20.25" thickBot="1">
      <c r="A9" s="49" t="s">
        <v>0</v>
      </c>
      <c r="B9" s="50" t="s">
        <v>9</v>
      </c>
      <c r="C9" s="50" t="s">
        <v>19</v>
      </c>
      <c r="D9" s="51" t="s">
        <v>1</v>
      </c>
      <c r="E9" s="52" t="s">
        <v>4</v>
      </c>
      <c r="F9" s="52" t="s">
        <v>5</v>
      </c>
      <c r="G9" s="45"/>
      <c r="H9" s="18"/>
      <c r="K9" s="1"/>
      <c r="L9" s="1"/>
      <c r="M9" s="1"/>
      <c r="N9" s="1"/>
      <c r="O9" s="1"/>
      <c r="P9" s="1"/>
    </row>
    <row r="10" spans="1:16" ht="20.25" thickBot="1">
      <c r="A10" s="85" t="s">
        <v>40</v>
      </c>
      <c r="B10" s="86" t="s">
        <v>34</v>
      </c>
      <c r="C10" s="87">
        <v>41084</v>
      </c>
      <c r="D10" s="88">
        <v>9</v>
      </c>
      <c r="E10" s="107">
        <v>48</v>
      </c>
      <c r="F10" s="63">
        <f t="shared" ref="F10:F21" si="0">(E10-D10)</f>
        <v>39</v>
      </c>
      <c r="G10" s="46" t="s">
        <v>23</v>
      </c>
    </row>
    <row r="11" spans="1:16" ht="20.25" thickBot="1">
      <c r="A11" s="85" t="s">
        <v>49</v>
      </c>
      <c r="B11" s="86" t="s">
        <v>50</v>
      </c>
      <c r="C11" s="87">
        <v>41031</v>
      </c>
      <c r="D11" s="88">
        <v>12</v>
      </c>
      <c r="E11" s="107">
        <v>50</v>
      </c>
      <c r="F11" s="63">
        <f t="shared" si="0"/>
        <v>38</v>
      </c>
      <c r="G11" s="46" t="s">
        <v>24</v>
      </c>
    </row>
    <row r="12" spans="1:16" ht="19.5">
      <c r="A12" s="85" t="s">
        <v>114</v>
      </c>
      <c r="B12" s="86" t="s">
        <v>115</v>
      </c>
      <c r="C12" s="87">
        <v>40631</v>
      </c>
      <c r="D12" s="88">
        <v>0</v>
      </c>
      <c r="E12" s="61">
        <v>58</v>
      </c>
      <c r="F12" s="63">
        <f t="shared" si="0"/>
        <v>58</v>
      </c>
    </row>
    <row r="13" spans="1:16" ht="20.25" thickBot="1">
      <c r="A13" s="85" t="s">
        <v>61</v>
      </c>
      <c r="B13" s="86" t="s">
        <v>60</v>
      </c>
      <c r="C13" s="87">
        <v>41192</v>
      </c>
      <c r="D13" s="88">
        <v>0</v>
      </c>
      <c r="E13" s="61">
        <f>6+8+6+3+6+9+8+7+7</f>
        <v>60</v>
      </c>
      <c r="F13" s="63">
        <f t="shared" si="0"/>
        <v>60</v>
      </c>
    </row>
    <row r="14" spans="1:16" ht="20.25" thickBot="1">
      <c r="A14" s="85" t="s">
        <v>41</v>
      </c>
      <c r="B14" s="86" t="s">
        <v>34</v>
      </c>
      <c r="C14" s="87">
        <v>41036</v>
      </c>
      <c r="D14" s="88">
        <v>23</v>
      </c>
      <c r="E14" s="61">
        <v>61</v>
      </c>
      <c r="F14" s="108">
        <f t="shared" si="0"/>
        <v>38</v>
      </c>
      <c r="G14" s="46" t="s">
        <v>16</v>
      </c>
    </row>
    <row r="15" spans="1:16" ht="19.5">
      <c r="A15" s="85" t="s">
        <v>93</v>
      </c>
      <c r="B15" s="86" t="s">
        <v>92</v>
      </c>
      <c r="C15" s="87">
        <v>40941</v>
      </c>
      <c r="D15" s="88">
        <v>0</v>
      </c>
      <c r="E15" s="61">
        <v>61</v>
      </c>
      <c r="F15" s="63">
        <f t="shared" si="0"/>
        <v>61</v>
      </c>
      <c r="G15" s="1"/>
    </row>
    <row r="16" spans="1:16" ht="19.5">
      <c r="A16" s="85" t="s">
        <v>52</v>
      </c>
      <c r="B16" s="86" t="s">
        <v>50</v>
      </c>
      <c r="C16" s="87">
        <v>41085</v>
      </c>
      <c r="D16" s="88">
        <v>0</v>
      </c>
      <c r="E16" s="61">
        <v>63</v>
      </c>
      <c r="F16" s="63">
        <f t="shared" si="0"/>
        <v>63</v>
      </c>
      <c r="G16" s="1"/>
    </row>
    <row r="17" spans="1:11" ht="19.5">
      <c r="A17" s="85" t="s">
        <v>113</v>
      </c>
      <c r="B17" s="86" t="s">
        <v>115</v>
      </c>
      <c r="C17" s="87">
        <v>41261</v>
      </c>
      <c r="D17" s="88">
        <v>21</v>
      </c>
      <c r="E17" s="61">
        <v>63</v>
      </c>
      <c r="F17" s="63">
        <f t="shared" si="0"/>
        <v>42</v>
      </c>
      <c r="G17" s="1"/>
    </row>
    <row r="18" spans="1:11" ht="19.5">
      <c r="A18" s="85" t="s">
        <v>53</v>
      </c>
      <c r="B18" s="86" t="s">
        <v>50</v>
      </c>
      <c r="C18" s="87">
        <v>40789</v>
      </c>
      <c r="D18" s="88">
        <v>0</v>
      </c>
      <c r="E18" s="61">
        <v>70</v>
      </c>
      <c r="F18" s="63">
        <f t="shared" si="0"/>
        <v>70</v>
      </c>
      <c r="G18" s="1"/>
    </row>
    <row r="19" spans="1:11" ht="19.5">
      <c r="A19" s="85" t="s">
        <v>51</v>
      </c>
      <c r="B19" s="86" t="s">
        <v>50</v>
      </c>
      <c r="C19" s="87">
        <v>41085</v>
      </c>
      <c r="D19" s="88">
        <v>0</v>
      </c>
      <c r="E19" s="61">
        <v>71</v>
      </c>
      <c r="F19" s="63">
        <f t="shared" si="0"/>
        <v>71</v>
      </c>
      <c r="G19" s="1"/>
    </row>
    <row r="20" spans="1:11" ht="19.5">
      <c r="A20" s="85" t="s">
        <v>103</v>
      </c>
      <c r="B20" s="86" t="s">
        <v>92</v>
      </c>
      <c r="C20" s="87">
        <v>40954</v>
      </c>
      <c r="D20" s="88">
        <v>29</v>
      </c>
      <c r="E20" s="61">
        <v>75</v>
      </c>
      <c r="F20" s="63">
        <f t="shared" si="0"/>
        <v>46</v>
      </c>
      <c r="G20" s="1"/>
    </row>
    <row r="21" spans="1:11" ht="20.25" thickBot="1">
      <c r="A21" s="102" t="s">
        <v>94</v>
      </c>
      <c r="B21" s="103" t="s">
        <v>92</v>
      </c>
      <c r="C21" s="104">
        <v>41222</v>
      </c>
      <c r="D21" s="105">
        <v>0</v>
      </c>
      <c r="E21" s="80">
        <v>75</v>
      </c>
      <c r="F21" s="81">
        <f t="shared" si="0"/>
        <v>75</v>
      </c>
      <c r="G21" s="1"/>
    </row>
    <row r="22" spans="1:11" ht="19.5" thickBot="1"/>
    <row r="23" spans="1:11" ht="20.25" thickBot="1">
      <c r="A23" s="129" t="s">
        <v>27</v>
      </c>
      <c r="B23" s="130"/>
      <c r="C23" s="130"/>
      <c r="D23" s="130"/>
      <c r="E23" s="130"/>
      <c r="F23" s="131"/>
    </row>
    <row r="24" spans="1:11" ht="20.25" thickBot="1">
      <c r="A24" s="49" t="s">
        <v>6</v>
      </c>
      <c r="B24" s="50" t="s">
        <v>9</v>
      </c>
      <c r="C24" s="50" t="s">
        <v>19</v>
      </c>
      <c r="D24" s="51" t="s">
        <v>1</v>
      </c>
      <c r="E24" s="52" t="s">
        <v>4</v>
      </c>
      <c r="F24" s="52" t="s">
        <v>5</v>
      </c>
    </row>
    <row r="25" spans="1:11" ht="20.25" thickBot="1">
      <c r="A25" s="113" t="s">
        <v>59</v>
      </c>
      <c r="B25" s="114" t="s">
        <v>60</v>
      </c>
      <c r="C25" s="115">
        <v>40926</v>
      </c>
      <c r="D25" s="116">
        <v>18</v>
      </c>
      <c r="E25" s="117">
        <f>6+6+6+4+8+6+6+7+6</f>
        <v>55</v>
      </c>
      <c r="F25" s="118">
        <f t="shared" ref="F25:F35" si="1">(E25-D25)</f>
        <v>37</v>
      </c>
      <c r="G25" s="46" t="s">
        <v>23</v>
      </c>
      <c r="I25" s="18"/>
      <c r="J25" s="18"/>
      <c r="K25" s="18"/>
    </row>
    <row r="26" spans="1:11" ht="20.25" thickBot="1">
      <c r="A26" s="85" t="s">
        <v>96</v>
      </c>
      <c r="B26" s="86" t="s">
        <v>92</v>
      </c>
      <c r="C26" s="87">
        <v>41179</v>
      </c>
      <c r="D26" s="88">
        <v>0</v>
      </c>
      <c r="E26" s="107">
        <v>78</v>
      </c>
      <c r="F26" s="63">
        <f t="shared" si="1"/>
        <v>78</v>
      </c>
      <c r="G26" s="46" t="s">
        <v>24</v>
      </c>
      <c r="H26" s="119" t="s">
        <v>108</v>
      </c>
      <c r="I26" s="18"/>
      <c r="J26" s="18"/>
      <c r="K26" s="18"/>
    </row>
    <row r="27" spans="1:11" ht="20.25" thickBot="1">
      <c r="A27" s="102" t="s">
        <v>95</v>
      </c>
      <c r="B27" s="103" t="s">
        <v>92</v>
      </c>
      <c r="C27" s="104">
        <v>41218</v>
      </c>
      <c r="D27" s="105">
        <v>0</v>
      </c>
      <c r="E27" s="80">
        <v>78</v>
      </c>
      <c r="F27" s="106">
        <f t="shared" si="1"/>
        <v>78</v>
      </c>
      <c r="G27" s="46" t="s">
        <v>16</v>
      </c>
      <c r="I27" s="18"/>
      <c r="J27" s="18"/>
      <c r="K27" s="18"/>
    </row>
    <row r="28" spans="1:11" ht="19.5" hidden="1" customHeight="1">
      <c r="A28" s="97"/>
      <c r="B28" s="98"/>
      <c r="C28" s="99"/>
      <c r="D28" s="100"/>
      <c r="E28" s="101"/>
      <c r="F28" s="63">
        <f t="shared" si="1"/>
        <v>0</v>
      </c>
      <c r="I28" s="18"/>
      <c r="J28" s="18"/>
      <c r="K28" s="18"/>
    </row>
    <row r="29" spans="1:11" ht="19.5" hidden="1" customHeight="1">
      <c r="A29" s="82"/>
      <c r="B29" s="59"/>
      <c r="C29" s="83"/>
      <c r="D29" s="84"/>
      <c r="E29" s="61"/>
      <c r="F29" s="63">
        <f t="shared" si="1"/>
        <v>0</v>
      </c>
      <c r="G29" s="1"/>
      <c r="I29" s="18"/>
      <c r="J29" s="18"/>
      <c r="K29" s="18"/>
    </row>
    <row r="30" spans="1:11" ht="19.5" hidden="1" customHeight="1">
      <c r="A30" s="82"/>
      <c r="B30" s="59"/>
      <c r="C30" s="83"/>
      <c r="D30" s="84"/>
      <c r="E30" s="61"/>
      <c r="F30" s="63">
        <f t="shared" si="1"/>
        <v>0</v>
      </c>
      <c r="G30" s="1"/>
      <c r="I30" s="18"/>
      <c r="J30" s="18"/>
      <c r="K30" s="18"/>
    </row>
    <row r="31" spans="1:11" ht="19.5" hidden="1" customHeight="1">
      <c r="A31" s="82"/>
      <c r="B31" s="59"/>
      <c r="C31" s="83"/>
      <c r="D31" s="84"/>
      <c r="E31" s="61"/>
      <c r="F31" s="63">
        <f t="shared" si="1"/>
        <v>0</v>
      </c>
      <c r="G31" s="1"/>
      <c r="I31" s="18"/>
      <c r="J31" s="18"/>
      <c r="K31" s="18"/>
    </row>
    <row r="32" spans="1:11" ht="19.5" hidden="1" customHeight="1">
      <c r="A32" s="82"/>
      <c r="B32" s="59"/>
      <c r="C32" s="83"/>
      <c r="D32" s="84"/>
      <c r="E32" s="61"/>
      <c r="F32" s="63">
        <f t="shared" si="1"/>
        <v>0</v>
      </c>
      <c r="G32" s="1"/>
      <c r="I32" s="18"/>
      <c r="J32" s="18"/>
      <c r="K32" s="18"/>
    </row>
    <row r="33" spans="1:11" ht="19.5" hidden="1" customHeight="1">
      <c r="A33" s="82"/>
      <c r="B33" s="59"/>
      <c r="C33" s="83"/>
      <c r="D33" s="84"/>
      <c r="E33" s="61"/>
      <c r="F33" s="63">
        <f t="shared" si="1"/>
        <v>0</v>
      </c>
      <c r="I33" s="18"/>
      <c r="J33" s="18"/>
      <c r="K33" s="18"/>
    </row>
    <row r="34" spans="1:11" ht="19.5" hidden="1" customHeight="1">
      <c r="A34" s="82"/>
      <c r="B34" s="59"/>
      <c r="C34" s="83"/>
      <c r="D34" s="84"/>
      <c r="E34" s="61"/>
      <c r="F34" s="63">
        <f t="shared" si="1"/>
        <v>0</v>
      </c>
      <c r="I34" s="18"/>
      <c r="J34" s="18"/>
      <c r="K34" s="18"/>
    </row>
    <row r="35" spans="1:11" ht="20.25" hidden="1" customHeight="1" thickBot="1">
      <c r="A35" s="76"/>
      <c r="B35" s="77"/>
      <c r="C35" s="78"/>
      <c r="D35" s="79"/>
      <c r="E35" s="80"/>
      <c r="F35" s="81">
        <f t="shared" si="1"/>
        <v>0</v>
      </c>
      <c r="I35" s="18"/>
      <c r="J35" s="18"/>
      <c r="K35" s="18"/>
    </row>
    <row r="36" spans="1:11">
      <c r="I36" s="18"/>
      <c r="J36" s="18"/>
      <c r="K36" s="18"/>
    </row>
    <row r="37" spans="1:11">
      <c r="B37" s="1"/>
      <c r="C37" s="1"/>
      <c r="D37" s="1"/>
      <c r="E37" s="1"/>
      <c r="F37" s="1"/>
      <c r="I37" s="18"/>
      <c r="J37" s="18"/>
      <c r="K37" s="18"/>
    </row>
    <row r="38" spans="1:11">
      <c r="B38" s="1"/>
      <c r="C38" s="1"/>
      <c r="D38" s="1"/>
      <c r="E38" s="1"/>
      <c r="F38" s="1"/>
      <c r="I38" s="18"/>
      <c r="J38" s="18"/>
      <c r="K38" s="18"/>
    </row>
    <row r="39" spans="1:11">
      <c r="B39" s="1"/>
      <c r="C39" s="1"/>
      <c r="D39" s="1"/>
      <c r="E39" s="1"/>
      <c r="F39" s="1"/>
      <c r="I39" s="18"/>
      <c r="J39" s="18"/>
      <c r="K39" s="18"/>
    </row>
    <row r="40" spans="1:11">
      <c r="B40" s="1"/>
      <c r="C40" s="1"/>
      <c r="D40" s="1"/>
      <c r="E40" s="1"/>
      <c r="F40" s="1"/>
      <c r="I40" s="18"/>
      <c r="J40" s="18"/>
      <c r="K40" s="18"/>
    </row>
    <row r="41" spans="1:11">
      <c r="B41" s="1"/>
      <c r="C41" s="1"/>
      <c r="D41" s="1"/>
      <c r="E41" s="1"/>
      <c r="F41" s="1"/>
    </row>
  </sheetData>
  <sortState xmlns:xlrd2="http://schemas.microsoft.com/office/spreadsheetml/2017/richdata2" ref="A10:E21">
    <sortCondition ref="E10:E21"/>
  </sortState>
  <mergeCells count="8">
    <mergeCell ref="A23:F23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V35"/>
  <sheetViews>
    <sheetView zoomScale="70" zoomScaleNormal="70" workbookViewId="0">
      <selection sqref="A1:F1"/>
    </sheetView>
  </sheetViews>
  <sheetFormatPr baseColWidth="10" defaultRowHeight="18.75"/>
  <cols>
    <col min="1" max="1" width="40.5703125" style="1" customWidth="1"/>
    <col min="2" max="2" width="12" style="2" customWidth="1"/>
    <col min="3" max="3" width="16" style="2" bestFit="1" customWidth="1"/>
    <col min="4" max="6" width="6.7109375" style="2" customWidth="1"/>
    <col min="7" max="7" width="12.5703125" style="44" customWidth="1"/>
    <col min="8" max="8" width="11.42578125" style="18"/>
    <col min="9" max="9" width="25.7109375" style="1" bestFit="1" customWidth="1"/>
    <col min="10" max="18" width="2.85546875" style="1" bestFit="1" customWidth="1"/>
    <col min="19" max="20" width="4.28515625" style="1" bestFit="1" customWidth="1"/>
    <col min="21" max="24" width="10.5703125" style="1" bestFit="1" customWidth="1"/>
    <col min="25" max="16384" width="11.42578125" style="1"/>
  </cols>
  <sheetData>
    <row r="1" spans="1:22" ht="30.75">
      <c r="A1" s="136" t="str">
        <f>JUV!A1</f>
        <v>TORNEO</v>
      </c>
      <c r="B1" s="136"/>
      <c r="C1" s="136"/>
      <c r="D1" s="136"/>
      <c r="E1" s="136"/>
      <c r="F1" s="136"/>
    </row>
    <row r="2" spans="1:22" ht="30.75">
      <c r="A2" s="132" t="str">
        <f>JUV!A2</f>
        <v>VIRTUAL</v>
      </c>
      <c r="B2" s="132"/>
      <c r="C2" s="132"/>
      <c r="D2" s="132"/>
      <c r="E2" s="132"/>
      <c r="F2" s="132"/>
    </row>
    <row r="3" spans="1:22" ht="19.5">
      <c r="A3" s="125" t="s">
        <v>7</v>
      </c>
      <c r="B3" s="125"/>
      <c r="C3" s="125"/>
      <c r="D3" s="125"/>
      <c r="E3" s="125"/>
      <c r="F3" s="125"/>
    </row>
    <row r="4" spans="1:22" ht="26.25">
      <c r="A4" s="126" t="str">
        <f>ALBATROS!A4</f>
        <v>1° FECHA</v>
      </c>
      <c r="B4" s="126"/>
      <c r="C4" s="126"/>
      <c r="D4" s="126"/>
      <c r="E4" s="126"/>
      <c r="F4" s="126"/>
    </row>
    <row r="5" spans="1:22" ht="19.5">
      <c r="A5" s="127" t="s">
        <v>13</v>
      </c>
      <c r="B5" s="127"/>
      <c r="C5" s="127"/>
      <c r="D5" s="127"/>
      <c r="E5" s="127"/>
      <c r="F5" s="127"/>
    </row>
    <row r="6" spans="1:22" ht="20.25" thickBot="1">
      <c r="A6" s="123" t="str">
        <f>JUV!A6</f>
        <v>02 DE JUNIO DE 2024</v>
      </c>
      <c r="B6" s="123"/>
      <c r="C6" s="123"/>
      <c r="D6" s="123"/>
      <c r="E6" s="123"/>
      <c r="F6" s="123"/>
    </row>
    <row r="7" spans="1:22" ht="19.5" thickBot="1">
      <c r="A7" s="137" t="s">
        <v>28</v>
      </c>
      <c r="B7" s="138"/>
      <c r="C7" s="138"/>
      <c r="D7" s="138"/>
      <c r="E7" s="138"/>
      <c r="F7" s="139"/>
    </row>
    <row r="8" spans="1:22" s="34" customFormat="1" ht="20.25" thickBot="1">
      <c r="A8" s="67" t="s">
        <v>0</v>
      </c>
      <c r="B8" s="68" t="s">
        <v>9</v>
      </c>
      <c r="C8" s="68" t="s">
        <v>19</v>
      </c>
      <c r="D8" s="69" t="s">
        <v>1</v>
      </c>
      <c r="E8" s="70" t="s">
        <v>4</v>
      </c>
      <c r="F8" s="70" t="s">
        <v>5</v>
      </c>
      <c r="G8" s="45"/>
      <c r="H8" s="18"/>
    </row>
    <row r="9" spans="1:22" ht="20.25" thickBot="1">
      <c r="A9" s="89" t="s">
        <v>76</v>
      </c>
      <c r="B9" s="90" t="s">
        <v>78</v>
      </c>
      <c r="C9" s="91">
        <v>41592</v>
      </c>
      <c r="D9" s="92">
        <v>9</v>
      </c>
      <c r="E9" s="109">
        <f>4+4+5+6+4+5+4+5+5</f>
        <v>42</v>
      </c>
      <c r="F9" s="63">
        <f t="shared" ref="F9:F26" si="0">(E9-D9)</f>
        <v>33</v>
      </c>
      <c r="G9" s="47" t="s">
        <v>23</v>
      </c>
    </row>
    <row r="10" spans="1:22" ht="20.25" thickBot="1">
      <c r="A10" s="89" t="s">
        <v>54</v>
      </c>
      <c r="B10" s="90" t="s">
        <v>50</v>
      </c>
      <c r="C10" s="91">
        <v>41275</v>
      </c>
      <c r="D10" s="92">
        <v>4</v>
      </c>
      <c r="E10" s="109">
        <v>45</v>
      </c>
      <c r="F10" s="63">
        <f t="shared" si="0"/>
        <v>41</v>
      </c>
      <c r="G10" s="46" t="s">
        <v>24</v>
      </c>
      <c r="I10" s="153"/>
      <c r="J10" s="159" t="s">
        <v>121</v>
      </c>
      <c r="K10" s="160"/>
      <c r="L10" s="160"/>
      <c r="M10" s="160"/>
      <c r="N10" s="160"/>
      <c r="O10" s="160"/>
      <c r="P10" s="160"/>
      <c r="Q10" s="160"/>
      <c r="R10" s="161"/>
      <c r="S10" s="153"/>
      <c r="T10" s="153"/>
      <c r="U10" s="153"/>
      <c r="V10" s="153"/>
    </row>
    <row r="11" spans="1:22" ht="20.25" thickBot="1">
      <c r="A11" s="89" t="s">
        <v>75</v>
      </c>
      <c r="B11" s="90" t="s">
        <v>78</v>
      </c>
      <c r="C11" s="91">
        <v>41387</v>
      </c>
      <c r="D11" s="92">
        <v>13</v>
      </c>
      <c r="E11" s="15">
        <f>8+5+6+6+3+6+4+5+4</f>
        <v>47</v>
      </c>
      <c r="F11" s="63">
        <f t="shared" si="0"/>
        <v>34</v>
      </c>
      <c r="I11" s="154" t="s">
        <v>0</v>
      </c>
      <c r="J11" s="154">
        <v>1</v>
      </c>
      <c r="K11" s="154">
        <v>2</v>
      </c>
      <c r="L11" s="154">
        <v>3</v>
      </c>
      <c r="M11" s="154">
        <v>4</v>
      </c>
      <c r="N11" s="154">
        <v>5</v>
      </c>
      <c r="O11" s="154">
        <v>6</v>
      </c>
      <c r="P11" s="154">
        <v>7</v>
      </c>
      <c r="Q11" s="154">
        <v>8</v>
      </c>
      <c r="R11" s="154">
        <v>9</v>
      </c>
      <c r="S11" s="155" t="s">
        <v>122</v>
      </c>
      <c r="T11" s="154" t="s">
        <v>4</v>
      </c>
      <c r="U11" s="154" t="s">
        <v>123</v>
      </c>
      <c r="V11" s="154" t="s">
        <v>124</v>
      </c>
    </row>
    <row r="12" spans="1:22" ht="20.25" thickBot="1">
      <c r="A12" s="89" t="s">
        <v>42</v>
      </c>
      <c r="B12" s="90" t="s">
        <v>34</v>
      </c>
      <c r="C12" s="91">
        <v>41428</v>
      </c>
      <c r="D12" s="92">
        <v>17</v>
      </c>
      <c r="E12" s="15">
        <v>48</v>
      </c>
      <c r="F12" s="108">
        <f t="shared" si="0"/>
        <v>31</v>
      </c>
      <c r="G12" s="54" t="s">
        <v>16</v>
      </c>
      <c r="I12" s="156" t="str">
        <f>A12</f>
        <v>MORELLO JUAN</v>
      </c>
      <c r="J12" s="157">
        <v>7</v>
      </c>
      <c r="K12" s="157">
        <v>5</v>
      </c>
      <c r="L12" s="157">
        <v>6</v>
      </c>
      <c r="M12" s="158">
        <v>5</v>
      </c>
      <c r="N12" s="158">
        <v>5</v>
      </c>
      <c r="O12" s="158">
        <v>4</v>
      </c>
      <c r="P12" s="162">
        <v>5</v>
      </c>
      <c r="Q12" s="162">
        <v>6</v>
      </c>
      <c r="R12" s="162">
        <v>5</v>
      </c>
      <c r="S12" s="158">
        <f>SUM(J12:R12)</f>
        <v>48</v>
      </c>
      <c r="T12" s="157">
        <f>S12</f>
        <v>48</v>
      </c>
      <c r="U12" s="163">
        <f>SUM(M12:R12)-D12*0.6</f>
        <v>19.8</v>
      </c>
      <c r="V12" s="157">
        <f>SUM(P12:R12)-D12*0.3</f>
        <v>10.9</v>
      </c>
    </row>
    <row r="13" spans="1:22" ht="19.5">
      <c r="A13" s="89" t="s">
        <v>88</v>
      </c>
      <c r="B13" s="90" t="s">
        <v>32</v>
      </c>
      <c r="C13" s="91" t="s">
        <v>89</v>
      </c>
      <c r="D13" s="92">
        <v>19</v>
      </c>
      <c r="E13" s="15">
        <v>50</v>
      </c>
      <c r="F13" s="63">
        <f t="shared" si="0"/>
        <v>31</v>
      </c>
      <c r="I13" s="156" t="str">
        <f>A13</f>
        <v>ARBELECHE ISIDRO</v>
      </c>
      <c r="J13" s="157">
        <v>6</v>
      </c>
      <c r="K13" s="157">
        <v>4</v>
      </c>
      <c r="L13" s="157">
        <v>7</v>
      </c>
      <c r="M13" s="158">
        <v>6</v>
      </c>
      <c r="N13" s="158">
        <v>7</v>
      </c>
      <c r="O13" s="158">
        <v>6</v>
      </c>
      <c r="P13" s="162">
        <v>4</v>
      </c>
      <c r="Q13" s="162">
        <v>6</v>
      </c>
      <c r="R13" s="162">
        <v>4</v>
      </c>
      <c r="S13" s="158">
        <f>SUM(J13:R13)</f>
        <v>50</v>
      </c>
      <c r="T13" s="157">
        <f>S13</f>
        <v>50</v>
      </c>
      <c r="U13" s="158">
        <f>SUM(M13:R13)-D13*0.6</f>
        <v>21.6</v>
      </c>
      <c r="V13" s="157">
        <f>SUM(P13:R13)-D13*0.3</f>
        <v>8.3000000000000007</v>
      </c>
    </row>
    <row r="14" spans="1:22" ht="19.5">
      <c r="A14" s="89" t="s">
        <v>43</v>
      </c>
      <c r="B14" s="90" t="s">
        <v>34</v>
      </c>
      <c r="C14" s="91">
        <v>41808</v>
      </c>
      <c r="D14" s="92">
        <v>14</v>
      </c>
      <c r="E14" s="15">
        <v>51</v>
      </c>
      <c r="F14" s="63">
        <f t="shared" si="0"/>
        <v>37</v>
      </c>
    </row>
    <row r="15" spans="1:22" ht="19.5">
      <c r="A15" s="89" t="s">
        <v>73</v>
      </c>
      <c r="B15" s="90" t="s">
        <v>77</v>
      </c>
      <c r="C15" s="91">
        <v>41881</v>
      </c>
      <c r="D15" s="92">
        <v>8</v>
      </c>
      <c r="E15" s="15">
        <v>51</v>
      </c>
      <c r="F15" s="63">
        <f t="shared" si="0"/>
        <v>43</v>
      </c>
    </row>
    <row r="16" spans="1:22" ht="19.5">
      <c r="A16" s="89" t="s">
        <v>63</v>
      </c>
      <c r="B16" s="90" t="s">
        <v>60</v>
      </c>
      <c r="C16" s="91">
        <v>41479</v>
      </c>
      <c r="D16" s="92">
        <v>0</v>
      </c>
      <c r="E16" s="15">
        <v>52</v>
      </c>
      <c r="F16" s="63">
        <f t="shared" si="0"/>
        <v>52</v>
      </c>
    </row>
    <row r="17" spans="1:7" ht="19.5">
      <c r="A17" s="89" t="s">
        <v>55</v>
      </c>
      <c r="B17" s="90" t="s">
        <v>50</v>
      </c>
      <c r="C17" s="91">
        <v>41954</v>
      </c>
      <c r="D17" s="92">
        <v>0</v>
      </c>
      <c r="E17" s="15">
        <v>54</v>
      </c>
      <c r="F17" s="63">
        <f t="shared" si="0"/>
        <v>54</v>
      </c>
    </row>
    <row r="18" spans="1:7" ht="19.5">
      <c r="A18" s="89" t="s">
        <v>90</v>
      </c>
      <c r="B18" s="90" t="s">
        <v>32</v>
      </c>
      <c r="C18" s="91">
        <v>41409</v>
      </c>
      <c r="D18" s="92">
        <v>14</v>
      </c>
      <c r="E18" s="15">
        <v>54</v>
      </c>
      <c r="F18" s="63">
        <f t="shared" si="0"/>
        <v>40</v>
      </c>
    </row>
    <row r="19" spans="1:7" ht="19.5">
      <c r="A19" s="89" t="s">
        <v>116</v>
      </c>
      <c r="B19" s="90" t="s">
        <v>115</v>
      </c>
      <c r="C19" s="91">
        <v>40778</v>
      </c>
      <c r="D19" s="92">
        <v>0</v>
      </c>
      <c r="E19" s="15">
        <v>56</v>
      </c>
      <c r="F19" s="63">
        <f t="shared" si="0"/>
        <v>56</v>
      </c>
    </row>
    <row r="20" spans="1:7" ht="19.5">
      <c r="A20" s="89" t="s">
        <v>45</v>
      </c>
      <c r="B20" s="90" t="s">
        <v>34</v>
      </c>
      <c r="C20" s="91">
        <v>41555</v>
      </c>
      <c r="D20" s="93">
        <v>0</v>
      </c>
      <c r="E20" s="15">
        <v>59</v>
      </c>
      <c r="F20" s="63">
        <f t="shared" si="0"/>
        <v>59</v>
      </c>
    </row>
    <row r="21" spans="1:7" ht="19.5">
      <c r="A21" s="89" t="s">
        <v>74</v>
      </c>
      <c r="B21" s="90" t="s">
        <v>77</v>
      </c>
      <c r="C21" s="91">
        <v>41764</v>
      </c>
      <c r="D21" s="92">
        <v>0</v>
      </c>
      <c r="E21" s="15">
        <v>60</v>
      </c>
      <c r="F21" s="63">
        <f t="shared" si="0"/>
        <v>60</v>
      </c>
    </row>
    <row r="22" spans="1:7" ht="19.5">
      <c r="A22" s="89" t="s">
        <v>117</v>
      </c>
      <c r="B22" s="90" t="s">
        <v>115</v>
      </c>
      <c r="C22" s="91">
        <v>41861</v>
      </c>
      <c r="D22" s="92">
        <v>0</v>
      </c>
      <c r="E22" s="15">
        <v>61</v>
      </c>
      <c r="F22" s="63">
        <f t="shared" si="0"/>
        <v>61</v>
      </c>
    </row>
    <row r="23" spans="1:7" ht="19.5">
      <c r="A23" s="89" t="s">
        <v>106</v>
      </c>
      <c r="B23" s="90" t="s">
        <v>92</v>
      </c>
      <c r="C23" s="91">
        <v>41435</v>
      </c>
      <c r="D23" s="92">
        <v>0</v>
      </c>
      <c r="E23" s="15">
        <v>62</v>
      </c>
      <c r="F23" s="63">
        <f t="shared" si="0"/>
        <v>62</v>
      </c>
    </row>
    <row r="24" spans="1:7" ht="19.5">
      <c r="A24" s="89" t="s">
        <v>62</v>
      </c>
      <c r="B24" s="90" t="s">
        <v>60</v>
      </c>
      <c r="C24" s="91">
        <v>41387</v>
      </c>
      <c r="D24" s="92">
        <v>0</v>
      </c>
      <c r="E24" s="15">
        <v>67</v>
      </c>
      <c r="F24" s="63">
        <f t="shared" si="0"/>
        <v>67</v>
      </c>
    </row>
    <row r="25" spans="1:7" ht="19.5">
      <c r="A25" s="89" t="s">
        <v>44</v>
      </c>
      <c r="B25" s="90" t="s">
        <v>34</v>
      </c>
      <c r="C25" s="91">
        <v>41811</v>
      </c>
      <c r="D25" s="93">
        <v>0</v>
      </c>
      <c r="E25" s="15">
        <v>76</v>
      </c>
      <c r="F25" s="63">
        <f t="shared" si="0"/>
        <v>76</v>
      </c>
    </row>
    <row r="26" spans="1:7" ht="20.25" thickBot="1">
      <c r="A26" s="102" t="s">
        <v>118</v>
      </c>
      <c r="B26" s="103" t="s">
        <v>115</v>
      </c>
      <c r="C26" s="104">
        <v>41963</v>
      </c>
      <c r="D26" s="105">
        <v>0</v>
      </c>
      <c r="E26" s="80">
        <v>83</v>
      </c>
      <c r="F26" s="81">
        <f t="shared" si="0"/>
        <v>83</v>
      </c>
    </row>
    <row r="27" spans="1:7" ht="19.5" thickBot="1">
      <c r="A27" s="71"/>
      <c r="B27" s="71"/>
      <c r="C27" s="71"/>
      <c r="D27" s="71"/>
      <c r="E27" s="71"/>
      <c r="F27" s="71"/>
      <c r="G27" s="72"/>
    </row>
    <row r="28" spans="1:7" ht="19.5" thickBot="1">
      <c r="A28" s="133" t="s">
        <v>29</v>
      </c>
      <c r="B28" s="134"/>
      <c r="C28" s="134"/>
      <c r="D28" s="134"/>
      <c r="E28" s="134"/>
      <c r="F28" s="135"/>
    </row>
    <row r="29" spans="1:7" ht="19.5" thickBot="1">
      <c r="A29" s="67" t="s">
        <v>6</v>
      </c>
      <c r="B29" s="68" t="s">
        <v>9</v>
      </c>
      <c r="C29" s="68" t="s">
        <v>19</v>
      </c>
      <c r="D29" s="69" t="s">
        <v>1</v>
      </c>
      <c r="E29" s="70" t="s">
        <v>4</v>
      </c>
      <c r="F29" s="70" t="s">
        <v>5</v>
      </c>
    </row>
    <row r="30" spans="1:7" ht="20.25" thickBot="1">
      <c r="A30" s="89" t="s">
        <v>97</v>
      </c>
      <c r="B30" s="90" t="s">
        <v>92</v>
      </c>
      <c r="C30" s="91">
        <v>41732</v>
      </c>
      <c r="D30" s="92">
        <v>10</v>
      </c>
      <c r="E30" s="109">
        <v>42</v>
      </c>
      <c r="F30" s="63">
        <f>(E30-D30)</f>
        <v>32</v>
      </c>
      <c r="G30" s="46" t="s">
        <v>23</v>
      </c>
    </row>
    <row r="31" spans="1:7" ht="20.25" thickBot="1">
      <c r="A31" s="85" t="s">
        <v>104</v>
      </c>
      <c r="B31" s="86" t="s">
        <v>92</v>
      </c>
      <c r="C31" s="87">
        <v>41310</v>
      </c>
      <c r="D31" s="88">
        <v>0</v>
      </c>
      <c r="E31" s="107">
        <v>58</v>
      </c>
      <c r="F31" s="63">
        <f>(E31-D31)</f>
        <v>58</v>
      </c>
      <c r="G31" s="46" t="s">
        <v>24</v>
      </c>
    </row>
    <row r="32" spans="1:7" ht="20.25" thickBot="1">
      <c r="A32" s="82" t="s">
        <v>46</v>
      </c>
      <c r="B32" s="59" t="s">
        <v>34</v>
      </c>
      <c r="C32" s="87">
        <v>41369</v>
      </c>
      <c r="D32" s="88">
        <v>24</v>
      </c>
      <c r="E32" s="61">
        <v>61</v>
      </c>
      <c r="F32" s="108">
        <f>(E32-D32)</f>
        <v>37</v>
      </c>
      <c r="G32" s="46" t="s">
        <v>16</v>
      </c>
    </row>
    <row r="33" spans="1:8" ht="19.5">
      <c r="A33" s="89" t="s">
        <v>64</v>
      </c>
      <c r="B33" s="90" t="s">
        <v>60</v>
      </c>
      <c r="C33" s="91">
        <v>41702</v>
      </c>
      <c r="D33" s="92">
        <v>18</v>
      </c>
      <c r="E33" s="15">
        <f>6+8+6+5+7+8+6+10+5</f>
        <v>61</v>
      </c>
      <c r="F33" s="63">
        <f>(E33-D33)</f>
        <v>43</v>
      </c>
    </row>
    <row r="34" spans="1:8" ht="20.25" thickBot="1">
      <c r="A34" s="102" t="s">
        <v>65</v>
      </c>
      <c r="B34" s="103" t="s">
        <v>60</v>
      </c>
      <c r="C34" s="104">
        <v>41423</v>
      </c>
      <c r="D34" s="105">
        <v>24</v>
      </c>
      <c r="E34" s="80">
        <f>10+8+8+5+8+10+4+6+8</f>
        <v>67</v>
      </c>
      <c r="F34" s="81">
        <f>(E34-D34)</f>
        <v>43</v>
      </c>
      <c r="H34" s="1"/>
    </row>
    <row r="35" spans="1:8">
      <c r="B35" s="1"/>
      <c r="C35" s="1"/>
      <c r="D35" s="1"/>
      <c r="E35" s="1"/>
      <c r="F35" s="1"/>
      <c r="H35" s="1"/>
    </row>
  </sheetData>
  <sortState xmlns:xlrd2="http://schemas.microsoft.com/office/spreadsheetml/2017/richdata2" ref="A9:E26">
    <sortCondition ref="E9:E26"/>
  </sortState>
  <mergeCells count="9">
    <mergeCell ref="J10:R10"/>
    <mergeCell ref="A28:F28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customWidth="1"/>
    <col min="8" max="16384" width="11.42578125" style="1"/>
  </cols>
  <sheetData>
    <row r="1" spans="1:16" ht="30.75">
      <c r="A1" s="124" t="str">
        <f>JUV!A1</f>
        <v>TORNEO</v>
      </c>
      <c r="B1" s="124"/>
      <c r="C1" s="124"/>
      <c r="D1" s="124"/>
      <c r="E1" s="124"/>
      <c r="F1" s="124"/>
    </row>
    <row r="2" spans="1:16" ht="30.75">
      <c r="A2" s="132" t="str">
        <f>JUV!A2</f>
        <v>VIRTUAL</v>
      </c>
      <c r="B2" s="132"/>
      <c r="C2" s="132"/>
      <c r="D2" s="132"/>
      <c r="E2" s="132"/>
      <c r="F2" s="132"/>
    </row>
    <row r="3" spans="1:16" ht="19.5">
      <c r="A3" s="125" t="s">
        <v>7</v>
      </c>
      <c r="B3" s="125"/>
      <c r="C3" s="125"/>
      <c r="D3" s="125"/>
      <c r="E3" s="125"/>
      <c r="F3" s="125"/>
    </row>
    <row r="4" spans="1:16" ht="26.25">
      <c r="A4" s="126" t="str">
        <f>ALBATROS!A4</f>
        <v>1° FECHA</v>
      </c>
      <c r="B4" s="126"/>
      <c r="C4" s="126"/>
      <c r="D4" s="126"/>
      <c r="E4" s="126"/>
      <c r="F4" s="126"/>
    </row>
    <row r="5" spans="1:16" ht="19.5">
      <c r="A5" s="127" t="s">
        <v>13</v>
      </c>
      <c r="B5" s="127"/>
      <c r="C5" s="127"/>
      <c r="D5" s="127"/>
      <c r="E5" s="127"/>
      <c r="F5" s="127"/>
    </row>
    <row r="6" spans="1:16" ht="19.5">
      <c r="A6" s="123" t="str">
        <f>JUV!A6</f>
        <v>02 DE JUNIO DE 2024</v>
      </c>
      <c r="B6" s="123"/>
      <c r="C6" s="123"/>
      <c r="D6" s="123"/>
      <c r="E6" s="123"/>
      <c r="F6" s="123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129" t="s">
        <v>30</v>
      </c>
      <c r="B8" s="130"/>
      <c r="C8" s="130"/>
      <c r="D8" s="130"/>
      <c r="E8" s="130"/>
      <c r="F8" s="131"/>
      <c r="G8" s="48"/>
    </row>
    <row r="9" spans="1:16" s="34" customFormat="1" ht="20.25" thickBot="1">
      <c r="A9" s="49" t="s">
        <v>0</v>
      </c>
      <c r="B9" s="50" t="s">
        <v>9</v>
      </c>
      <c r="C9" s="50" t="s">
        <v>19</v>
      </c>
      <c r="D9" s="51" t="s">
        <v>1</v>
      </c>
      <c r="E9" s="52" t="s">
        <v>4</v>
      </c>
      <c r="F9" s="52" t="s">
        <v>5</v>
      </c>
      <c r="G9" s="53"/>
    </row>
    <row r="10" spans="1:16" ht="20.25" thickBot="1">
      <c r="A10" s="65" t="s">
        <v>38</v>
      </c>
      <c r="B10" s="21" t="s">
        <v>39</v>
      </c>
      <c r="C10" s="22">
        <v>42587</v>
      </c>
      <c r="D10" s="39">
        <v>5</v>
      </c>
      <c r="E10" s="109">
        <v>37</v>
      </c>
      <c r="F10" s="63">
        <f t="shared" ref="F10:F25" si="0">(E10-D10)</f>
        <v>32</v>
      </c>
      <c r="G10" s="47" t="s">
        <v>23</v>
      </c>
      <c r="H10" s="18"/>
    </row>
    <row r="11" spans="1:16" ht="20.25" thickBot="1">
      <c r="A11" s="89" t="s">
        <v>80</v>
      </c>
      <c r="B11" s="90" t="s">
        <v>78</v>
      </c>
      <c r="C11" s="91">
        <v>42218</v>
      </c>
      <c r="D11" s="92">
        <v>7</v>
      </c>
      <c r="E11" s="109">
        <f>5+6+5+4+2+7+6+6+5</f>
        <v>46</v>
      </c>
      <c r="F11" s="63">
        <f t="shared" si="0"/>
        <v>39</v>
      </c>
      <c r="G11" s="47" t="s">
        <v>24</v>
      </c>
      <c r="H11" s="18"/>
    </row>
    <row r="12" spans="1:16" ht="19.5">
      <c r="A12" s="89" t="s">
        <v>48</v>
      </c>
      <c r="B12" s="90" t="s">
        <v>34</v>
      </c>
      <c r="C12" s="91">
        <v>42256</v>
      </c>
      <c r="D12" s="92">
        <v>9</v>
      </c>
      <c r="E12" s="15">
        <v>49</v>
      </c>
      <c r="F12" s="63">
        <f t="shared" si="0"/>
        <v>40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20.25" thickBot="1">
      <c r="A13" s="89" t="s">
        <v>79</v>
      </c>
      <c r="B13" s="90" t="s">
        <v>78</v>
      </c>
      <c r="C13" s="91">
        <v>42696</v>
      </c>
      <c r="D13" s="92">
        <v>0</v>
      </c>
      <c r="E13" s="15">
        <f>8+5+6+6+4+6+5+4+5</f>
        <v>49</v>
      </c>
      <c r="F13" s="63">
        <f t="shared" si="0"/>
        <v>49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20.25" thickBot="1">
      <c r="A14" s="89" t="s">
        <v>91</v>
      </c>
      <c r="B14" s="90" t="s">
        <v>32</v>
      </c>
      <c r="C14" s="91">
        <v>42138</v>
      </c>
      <c r="D14" s="92">
        <v>14</v>
      </c>
      <c r="E14" s="15">
        <v>49</v>
      </c>
      <c r="F14" s="108">
        <f t="shared" si="0"/>
        <v>35</v>
      </c>
      <c r="G14" s="47" t="s">
        <v>16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9.5">
      <c r="A15" s="89" t="s">
        <v>47</v>
      </c>
      <c r="B15" s="90" t="s">
        <v>34</v>
      </c>
      <c r="C15" s="91">
        <v>42060</v>
      </c>
      <c r="D15" s="92">
        <v>14</v>
      </c>
      <c r="E15" s="15">
        <v>51</v>
      </c>
      <c r="F15" s="63">
        <f t="shared" si="0"/>
        <v>37</v>
      </c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19.5">
      <c r="A16" s="89" t="s">
        <v>105</v>
      </c>
      <c r="B16" s="90" t="s">
        <v>92</v>
      </c>
      <c r="C16" s="91">
        <v>40942</v>
      </c>
      <c r="D16" s="92">
        <v>0</v>
      </c>
      <c r="E16" s="15">
        <v>53</v>
      </c>
      <c r="F16" s="63">
        <f t="shared" si="0"/>
        <v>53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9.5">
      <c r="A17" s="89" t="s">
        <v>56</v>
      </c>
      <c r="B17" s="90" t="s">
        <v>50</v>
      </c>
      <c r="C17" s="91">
        <v>42121</v>
      </c>
      <c r="D17" s="92">
        <v>0</v>
      </c>
      <c r="E17" s="15">
        <v>58</v>
      </c>
      <c r="F17" s="63">
        <f t="shared" si="0"/>
        <v>58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9.5">
      <c r="A18" s="89" t="s">
        <v>66</v>
      </c>
      <c r="B18" s="90" t="s">
        <v>60</v>
      </c>
      <c r="C18" s="91">
        <v>42271</v>
      </c>
      <c r="D18" s="92">
        <v>19</v>
      </c>
      <c r="E18" s="15">
        <f>6+6+6+4+9+9+5+8+7</f>
        <v>60</v>
      </c>
      <c r="F18" s="63">
        <f t="shared" si="0"/>
        <v>41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9.5">
      <c r="A19" s="89" t="s">
        <v>57</v>
      </c>
      <c r="B19" s="90" t="s">
        <v>50</v>
      </c>
      <c r="C19" s="91">
        <v>42667</v>
      </c>
      <c r="D19" s="92">
        <v>0</v>
      </c>
      <c r="E19" s="15">
        <v>62</v>
      </c>
      <c r="F19" s="63">
        <f t="shared" si="0"/>
        <v>62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9.5">
      <c r="A20" s="89" t="s">
        <v>82</v>
      </c>
      <c r="B20" s="90" t="s">
        <v>78</v>
      </c>
      <c r="C20" s="91">
        <v>42354</v>
      </c>
      <c r="D20" s="92">
        <v>0</v>
      </c>
      <c r="E20" s="15">
        <f>6+10+7+6+6+8+6+10+6</f>
        <v>65</v>
      </c>
      <c r="F20" s="63">
        <f t="shared" si="0"/>
        <v>65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9.5">
      <c r="A21" s="89" t="s">
        <v>120</v>
      </c>
      <c r="B21" s="90" t="s">
        <v>115</v>
      </c>
      <c r="C21" s="91">
        <v>42386</v>
      </c>
      <c r="D21" s="92">
        <v>0</v>
      </c>
      <c r="E21" s="15">
        <v>67</v>
      </c>
      <c r="F21" s="63">
        <f t="shared" si="0"/>
        <v>67</v>
      </c>
      <c r="G21" s="44"/>
      <c r="H21" s="18"/>
    </row>
    <row r="22" spans="1:16" ht="19.5">
      <c r="A22" s="89" t="s">
        <v>81</v>
      </c>
      <c r="B22" s="90" t="s">
        <v>78</v>
      </c>
      <c r="C22" s="91">
        <v>43027</v>
      </c>
      <c r="D22" s="92">
        <v>0</v>
      </c>
      <c r="E22" s="15">
        <f>10+6+9+5+7+8+6+8+10</f>
        <v>69</v>
      </c>
      <c r="F22" s="63">
        <f t="shared" si="0"/>
        <v>69</v>
      </c>
      <c r="H22" s="18"/>
    </row>
    <row r="23" spans="1:16" ht="19.5">
      <c r="A23" s="89" t="s">
        <v>119</v>
      </c>
      <c r="B23" s="90" t="s">
        <v>115</v>
      </c>
      <c r="C23" s="91">
        <v>42853</v>
      </c>
      <c r="D23" s="92">
        <v>0</v>
      </c>
      <c r="E23" s="15">
        <v>72</v>
      </c>
      <c r="F23" s="63">
        <f t="shared" si="0"/>
        <v>72</v>
      </c>
      <c r="H23" s="18"/>
    </row>
    <row r="24" spans="1:16" ht="19.5">
      <c r="A24" s="89" t="s">
        <v>67</v>
      </c>
      <c r="B24" s="90" t="s">
        <v>60</v>
      </c>
      <c r="C24" s="91">
        <v>42538</v>
      </c>
      <c r="D24" s="92">
        <v>0</v>
      </c>
      <c r="E24" s="15">
        <f>9+10+8+10+10+9+6+10+8</f>
        <v>80</v>
      </c>
      <c r="F24" s="63">
        <f t="shared" si="0"/>
        <v>80</v>
      </c>
      <c r="H24" s="18"/>
    </row>
    <row r="25" spans="1:16" ht="20.25" thickBot="1">
      <c r="A25" s="76" t="s">
        <v>58</v>
      </c>
      <c r="B25" s="77" t="s">
        <v>32</v>
      </c>
      <c r="C25" s="78">
        <v>40786</v>
      </c>
      <c r="D25" s="79">
        <v>12</v>
      </c>
      <c r="E25" s="80">
        <v>87</v>
      </c>
      <c r="F25" s="81">
        <f t="shared" si="0"/>
        <v>75</v>
      </c>
      <c r="H25" s="18"/>
    </row>
    <row r="26" spans="1:16" ht="19.5" thickBot="1">
      <c r="A26" s="73"/>
      <c r="B26" s="74"/>
      <c r="C26" s="75"/>
      <c r="D26" s="74"/>
      <c r="E26" s="1"/>
      <c r="F26" s="1"/>
    </row>
    <row r="27" spans="1:16" ht="20.25" thickBot="1">
      <c r="A27" s="140" t="s">
        <v>31</v>
      </c>
      <c r="B27" s="141"/>
      <c r="C27" s="141"/>
      <c r="D27" s="141"/>
      <c r="E27" s="141"/>
      <c r="F27" s="142"/>
      <c r="G27" s="48"/>
    </row>
    <row r="28" spans="1:16" ht="20.25" thickBot="1">
      <c r="A28" s="49" t="s">
        <v>6</v>
      </c>
      <c r="B28" s="50" t="s">
        <v>9</v>
      </c>
      <c r="C28" s="50" t="s">
        <v>19</v>
      </c>
      <c r="D28" s="51" t="s">
        <v>1</v>
      </c>
      <c r="E28" s="52" t="s">
        <v>4</v>
      </c>
      <c r="F28" s="52" t="s">
        <v>5</v>
      </c>
      <c r="G28" s="48"/>
    </row>
    <row r="29" spans="1:16" ht="20.25" thickBot="1">
      <c r="A29" s="102" t="s">
        <v>83</v>
      </c>
      <c r="B29" s="103" t="s">
        <v>78</v>
      </c>
      <c r="C29" s="104">
        <v>42670</v>
      </c>
      <c r="D29" s="105">
        <v>0</v>
      </c>
      <c r="E29" s="80">
        <f>7+6+6+4+3+7+4+5+6</f>
        <v>48</v>
      </c>
      <c r="F29" s="81">
        <f t="shared" ref="F29" si="1">(E29-D29)</f>
        <v>48</v>
      </c>
      <c r="G29" s="54" t="s">
        <v>23</v>
      </c>
    </row>
  </sheetData>
  <sortState xmlns:xlrd2="http://schemas.microsoft.com/office/spreadsheetml/2017/richdata2" ref="A10:E25">
    <sortCondition ref="E10:E25"/>
  </sortState>
  <mergeCells count="8">
    <mergeCell ref="A6:F6"/>
    <mergeCell ref="A8:F8"/>
    <mergeCell ref="A27:F27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14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hidden="1" customWidth="1"/>
    <col min="8" max="8" width="11.42578125" style="18"/>
    <col min="9" max="16384" width="11.42578125" style="1"/>
  </cols>
  <sheetData>
    <row r="1" spans="1:16" ht="30.75">
      <c r="A1" s="124" t="str">
        <f>JUV!A1</f>
        <v>TORNEO</v>
      </c>
      <c r="B1" s="124"/>
      <c r="C1" s="124"/>
      <c r="D1" s="124"/>
      <c r="E1" s="124"/>
      <c r="F1" s="124"/>
    </row>
    <row r="2" spans="1:16" ht="30.75">
      <c r="A2" s="132" t="str">
        <f>JUV!A2</f>
        <v>VIRTUAL</v>
      </c>
      <c r="B2" s="132"/>
      <c r="C2" s="132"/>
      <c r="D2" s="132"/>
      <c r="E2" s="132"/>
      <c r="F2" s="132"/>
    </row>
    <row r="3" spans="1:16" ht="19.5">
      <c r="A3" s="125" t="s">
        <v>7</v>
      </c>
      <c r="B3" s="125"/>
      <c r="C3" s="125"/>
      <c r="D3" s="125"/>
      <c r="E3" s="125"/>
      <c r="F3" s="125"/>
    </row>
    <row r="4" spans="1:16" ht="26.25">
      <c r="A4" s="126" t="str">
        <f>ALBATROS!A4</f>
        <v>1° FECHA</v>
      </c>
      <c r="B4" s="126"/>
      <c r="C4" s="126"/>
      <c r="D4" s="126"/>
      <c r="E4" s="126"/>
      <c r="F4" s="126"/>
    </row>
    <row r="5" spans="1:16" ht="19.5">
      <c r="A5" s="127" t="s">
        <v>13</v>
      </c>
      <c r="B5" s="127"/>
      <c r="C5" s="127"/>
      <c r="D5" s="127"/>
      <c r="E5" s="127"/>
      <c r="F5" s="127"/>
    </row>
    <row r="6" spans="1:16" ht="19.5">
      <c r="A6" s="123" t="str">
        <f>JUV!A6</f>
        <v>02 DE JUNIO DE 2024</v>
      </c>
      <c r="B6" s="123"/>
      <c r="C6" s="123"/>
      <c r="D6" s="123"/>
      <c r="E6" s="123"/>
      <c r="F6" s="123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143" t="s">
        <v>22</v>
      </c>
      <c r="B8" s="144"/>
      <c r="C8" s="144"/>
      <c r="D8" s="144"/>
      <c r="E8" s="144"/>
      <c r="F8" s="145"/>
    </row>
    <row r="9" spans="1:16" s="34" customFormat="1" ht="20.25" thickBot="1">
      <c r="A9" s="13" t="s">
        <v>0</v>
      </c>
      <c r="B9" s="37" t="s">
        <v>9</v>
      </c>
      <c r="C9" s="37" t="s">
        <v>19</v>
      </c>
      <c r="D9" s="38" t="s">
        <v>1</v>
      </c>
      <c r="E9" s="4" t="s">
        <v>4</v>
      </c>
      <c r="F9" s="4" t="s">
        <v>5</v>
      </c>
      <c r="H9" s="18"/>
      <c r="K9" s="1"/>
      <c r="L9" s="1"/>
      <c r="M9" s="1"/>
      <c r="N9" s="1"/>
      <c r="O9" s="1"/>
      <c r="P9" s="1"/>
    </row>
    <row r="10" spans="1:16" ht="20.25" thickBot="1">
      <c r="A10" s="89" t="s">
        <v>85</v>
      </c>
      <c r="B10" s="90" t="s">
        <v>78</v>
      </c>
      <c r="C10" s="91">
        <v>39304</v>
      </c>
      <c r="D10" s="92">
        <v>0</v>
      </c>
      <c r="E10" s="15">
        <f>6+5+6+10+4+7+2+6+5</f>
        <v>51</v>
      </c>
      <c r="F10" s="63">
        <f>(E10-D10)</f>
        <v>51</v>
      </c>
      <c r="G10" s="46" t="s">
        <v>23</v>
      </c>
      <c r="J10" s="34"/>
      <c r="K10" s="34"/>
      <c r="L10" s="34"/>
      <c r="M10" s="34"/>
    </row>
    <row r="11" spans="1:16" ht="19.5">
      <c r="A11" s="89" t="s">
        <v>86</v>
      </c>
      <c r="B11" s="90" t="s">
        <v>78</v>
      </c>
      <c r="C11" s="91">
        <v>39767</v>
      </c>
      <c r="D11" s="92">
        <v>0</v>
      </c>
      <c r="E11" s="15">
        <f>6+6+6+6+5+7+5+5+6</f>
        <v>52</v>
      </c>
      <c r="F11" s="63">
        <f>(E11-D11)</f>
        <v>52</v>
      </c>
      <c r="H11" s="1"/>
    </row>
    <row r="12" spans="1:16" ht="19.5">
      <c r="A12" s="89" t="s">
        <v>87</v>
      </c>
      <c r="B12" s="90" t="s">
        <v>78</v>
      </c>
      <c r="C12" s="91">
        <v>39982</v>
      </c>
      <c r="D12" s="92">
        <v>0</v>
      </c>
      <c r="E12" s="15">
        <f>6+8+7+5+4+7+4+6+5</f>
        <v>52</v>
      </c>
      <c r="F12" s="63">
        <f>(E12-D12)</f>
        <v>52</v>
      </c>
      <c r="H12" s="1"/>
    </row>
    <row r="13" spans="1:16" ht="19.5">
      <c r="A13" s="89" t="s">
        <v>84</v>
      </c>
      <c r="B13" s="90" t="s">
        <v>78</v>
      </c>
      <c r="C13" s="91">
        <v>39304</v>
      </c>
      <c r="D13" s="92">
        <v>0</v>
      </c>
      <c r="E13" s="15">
        <f>8+6+7+6+5+7+5+7+5</f>
        <v>56</v>
      </c>
      <c r="F13" s="63">
        <f>(E13-D13)</f>
        <v>56</v>
      </c>
    </row>
    <row r="14" spans="1:16" ht="20.25" thickBot="1">
      <c r="A14" s="102" t="s">
        <v>68</v>
      </c>
      <c r="B14" s="103" t="s">
        <v>60</v>
      </c>
      <c r="C14" s="104">
        <v>36631</v>
      </c>
      <c r="D14" s="105">
        <v>26</v>
      </c>
      <c r="E14" s="80">
        <f>8+10+7+5+7+8+5+8+10</f>
        <v>68</v>
      </c>
      <c r="F14" s="81">
        <f>(E14-D14)</f>
        <v>42</v>
      </c>
    </row>
  </sheetData>
  <sortState xmlns:xlrd2="http://schemas.microsoft.com/office/spreadsheetml/2017/richdata2" ref="A10:F14">
    <sortCondition ref="E10:E14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5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hidden="1" customWidth="1"/>
    <col min="5" max="16384" width="11.42578125" style="1"/>
  </cols>
  <sheetData>
    <row r="1" spans="1:4" ht="30">
      <c r="A1" s="146" t="str">
        <f>PROMOCIONALES!A1</f>
        <v>TORNEO</v>
      </c>
      <c r="B1" s="146"/>
      <c r="C1" s="146"/>
    </row>
    <row r="2" spans="1:4" ht="30.75">
      <c r="A2" s="132" t="str">
        <f>JUV!A2</f>
        <v>VIRTUAL</v>
      </c>
      <c r="B2" s="132"/>
      <c r="C2" s="132"/>
    </row>
    <row r="3" spans="1:4">
      <c r="A3" s="147" t="s">
        <v>7</v>
      </c>
      <c r="B3" s="147"/>
      <c r="C3" s="147"/>
    </row>
    <row r="4" spans="1:4" ht="26.25">
      <c r="A4" s="126" t="str">
        <f>PROMOCIONALES!A4</f>
        <v>1° FECHA</v>
      </c>
      <c r="B4" s="126"/>
      <c r="C4" s="126"/>
    </row>
    <row r="5" spans="1:4" ht="19.5">
      <c r="A5" s="127" t="s">
        <v>17</v>
      </c>
      <c r="B5" s="127"/>
      <c r="C5" s="127"/>
    </row>
    <row r="6" spans="1:4" ht="19.5">
      <c r="A6" s="123" t="str">
        <f>JUV!A6</f>
        <v>02 DE JUNIO DE 2024</v>
      </c>
      <c r="B6" s="123"/>
      <c r="C6" s="123"/>
    </row>
    <row r="7" spans="1:4" ht="20.25" thickBot="1">
      <c r="A7" s="6"/>
      <c r="B7" s="6"/>
      <c r="C7" s="6"/>
    </row>
    <row r="8" spans="1:4" ht="20.25" thickBot="1">
      <c r="A8" s="143" t="s">
        <v>12</v>
      </c>
      <c r="B8" s="144"/>
      <c r="C8" s="145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32"/>
    </row>
    <row r="10" spans="1:4" ht="18.95" customHeight="1" thickBot="1">
      <c r="A10" s="94" t="s">
        <v>69</v>
      </c>
      <c r="B10" s="95" t="s">
        <v>60</v>
      </c>
      <c r="C10" s="96">
        <f>7+5+5+5+4</f>
        <v>26</v>
      </c>
      <c r="D10" s="17" t="s">
        <v>18</v>
      </c>
    </row>
    <row r="11" spans="1:4" ht="18.95" customHeight="1" thickBot="1">
      <c r="A11" s="94" t="s">
        <v>98</v>
      </c>
      <c r="B11" s="95" t="s">
        <v>92</v>
      </c>
      <c r="C11" s="96">
        <v>34</v>
      </c>
      <c r="D11" s="17" t="s">
        <v>18</v>
      </c>
    </row>
    <row r="12" spans="1:4" ht="18.95" customHeight="1" thickBot="1">
      <c r="A12" s="94" t="s">
        <v>100</v>
      </c>
      <c r="B12" s="95" t="s">
        <v>92</v>
      </c>
      <c r="C12" s="96">
        <v>34</v>
      </c>
      <c r="D12" s="17" t="s">
        <v>18</v>
      </c>
    </row>
    <row r="13" spans="1:4" ht="18.95" customHeight="1" thickBot="1">
      <c r="A13" s="94" t="s">
        <v>99</v>
      </c>
      <c r="B13" s="95" t="s">
        <v>92</v>
      </c>
      <c r="C13" s="96">
        <v>38</v>
      </c>
      <c r="D13" s="17" t="s">
        <v>18</v>
      </c>
    </row>
    <row r="14" spans="1:4" ht="18.95" customHeight="1" thickBot="1">
      <c r="A14" s="94" t="s">
        <v>70</v>
      </c>
      <c r="B14" s="95" t="s">
        <v>60</v>
      </c>
      <c r="C14" s="96">
        <f>9+9+6+7+10</f>
        <v>41</v>
      </c>
      <c r="D14" s="17" t="s">
        <v>18</v>
      </c>
    </row>
    <row r="15" spans="1:4" ht="18.95" customHeight="1" thickBot="1">
      <c r="A15" s="94" t="s">
        <v>71</v>
      </c>
      <c r="B15" s="95" t="s">
        <v>60</v>
      </c>
      <c r="C15" s="96">
        <f>8+9+8+8+8</f>
        <v>41</v>
      </c>
      <c r="D15" s="17" t="s">
        <v>18</v>
      </c>
    </row>
    <row r="16" spans="1:4" ht="18.95" customHeight="1" thickBot="1">
      <c r="A16" s="94" t="s">
        <v>101</v>
      </c>
      <c r="B16" s="95" t="s">
        <v>92</v>
      </c>
      <c r="C16" s="96">
        <v>44</v>
      </c>
      <c r="D16" s="17" t="s">
        <v>18</v>
      </c>
    </row>
    <row r="17" spans="1:4" ht="18.95" customHeight="1" thickBot="1">
      <c r="A17" s="94" t="s">
        <v>72</v>
      </c>
      <c r="B17" s="95" t="s">
        <v>60</v>
      </c>
      <c r="C17" s="96">
        <f>10+8+8+10+10</f>
        <v>46</v>
      </c>
      <c r="D17" s="17" t="s">
        <v>18</v>
      </c>
    </row>
    <row r="18" spans="1:4" ht="18.95" customHeight="1" thickBot="1">
      <c r="A18" s="110" t="s">
        <v>102</v>
      </c>
      <c r="B18" s="111" t="s">
        <v>92</v>
      </c>
      <c r="C18" s="112">
        <v>50</v>
      </c>
      <c r="D18" s="17" t="s">
        <v>18</v>
      </c>
    </row>
    <row r="19" spans="1:4" ht="19.5" thickBot="1"/>
    <row r="20" spans="1:4" ht="20.25" thickBot="1">
      <c r="A20" s="143" t="s">
        <v>109</v>
      </c>
      <c r="B20" s="144"/>
      <c r="C20" s="145"/>
    </row>
    <row r="21" spans="1:4" ht="20.25" thickBot="1">
      <c r="A21" s="4" t="s">
        <v>0</v>
      </c>
      <c r="B21" s="4" t="s">
        <v>9</v>
      </c>
      <c r="C21" s="4" t="s">
        <v>8</v>
      </c>
    </row>
    <row r="22" spans="1:4" ht="19.5">
      <c r="A22" s="94" t="s">
        <v>110</v>
      </c>
      <c r="B22" s="95" t="s">
        <v>60</v>
      </c>
      <c r="C22" s="96">
        <v>30</v>
      </c>
    </row>
    <row r="23" spans="1:4" ht="19.5">
      <c r="A23" s="94" t="s">
        <v>111</v>
      </c>
      <c r="B23" s="95" t="s">
        <v>92</v>
      </c>
      <c r="C23" s="96">
        <v>32</v>
      </c>
    </row>
    <row r="24" spans="1:4" ht="19.5">
      <c r="A24" s="94" t="s">
        <v>112</v>
      </c>
      <c r="B24" s="95" t="s">
        <v>92</v>
      </c>
      <c r="C24" s="96">
        <v>33</v>
      </c>
    </row>
    <row r="25" spans="1:4">
      <c r="B25" s="1"/>
    </row>
  </sheetData>
  <sortState xmlns:xlrd2="http://schemas.microsoft.com/office/spreadsheetml/2017/richdata2" ref="A10:C18">
    <sortCondition ref="C10:C18"/>
  </sortState>
  <mergeCells count="8">
    <mergeCell ref="A20:C20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42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1" customWidth="1"/>
    <col min="3" max="3" width="15.7109375" style="28" bestFit="1" customWidth="1"/>
    <col min="4" max="4" width="10.85546875" style="11" bestFit="1" customWidth="1"/>
    <col min="5" max="5" width="4.5703125" style="11" bestFit="1" customWidth="1"/>
    <col min="6" max="6" width="4.5703125" style="11" customWidth="1"/>
    <col min="7" max="7" width="13" style="9" bestFit="1" customWidth="1"/>
    <col min="8" max="8" width="5.42578125" style="9" bestFit="1" customWidth="1"/>
    <col min="9" max="16384" width="11.42578125" style="9"/>
  </cols>
  <sheetData>
    <row r="1" spans="1:8" ht="19.5">
      <c r="A1" s="148" t="str">
        <f>JUV!A1</f>
        <v>TORNEO</v>
      </c>
      <c r="B1" s="148"/>
      <c r="C1" s="148"/>
      <c r="D1" s="148"/>
      <c r="E1" s="40"/>
      <c r="H1" s="23"/>
    </row>
    <row r="2" spans="1:8" ht="19.5">
      <c r="A2" s="148" t="str">
        <f>JUV!A2</f>
        <v>VIRTUAL</v>
      </c>
      <c r="B2" s="148"/>
      <c r="C2" s="148"/>
      <c r="D2" s="148"/>
      <c r="E2" s="40"/>
      <c r="H2" s="23"/>
    </row>
    <row r="3" spans="1:8" ht="19.5">
      <c r="A3" s="148" t="str">
        <f>JUV!A3</f>
        <v>FEDERACION REGIONAL DE GOLF MAR Y SIERRAS</v>
      </c>
      <c r="B3" s="148"/>
      <c r="C3" s="148"/>
      <c r="D3" s="148"/>
      <c r="E3" s="40"/>
      <c r="H3" s="23"/>
    </row>
    <row r="4" spans="1:8" ht="19.5">
      <c r="A4" s="149" t="s">
        <v>11</v>
      </c>
      <c r="B4" s="149"/>
      <c r="C4" s="149"/>
      <c r="D4" s="149"/>
      <c r="E4" s="40"/>
      <c r="H4" s="23"/>
    </row>
    <row r="5" spans="1:8" ht="19.5">
      <c r="A5" s="148" t="s">
        <v>13</v>
      </c>
      <c r="B5" s="148"/>
      <c r="C5" s="148"/>
      <c r="D5" s="148"/>
      <c r="E5" s="40"/>
      <c r="H5" s="23"/>
    </row>
    <row r="6" spans="1:8" ht="19.5">
      <c r="A6" s="148" t="str">
        <f>JUV!A6</f>
        <v>02 DE JUNIO DE 2024</v>
      </c>
      <c r="B6" s="148"/>
      <c r="C6" s="148"/>
      <c r="D6" s="148"/>
      <c r="E6" s="40"/>
      <c r="H6" s="23"/>
    </row>
    <row r="7" spans="1:8" ht="20.25" thickBot="1">
      <c r="A7" s="24"/>
      <c r="B7" s="35"/>
      <c r="C7" s="24"/>
      <c r="D7" s="35"/>
      <c r="E7" s="40"/>
      <c r="H7" s="23"/>
    </row>
    <row r="8" spans="1:8" ht="20.25" thickBot="1">
      <c r="A8" s="150" t="str">
        <f>ALBATROS!A23</f>
        <v>ALBATROS - DAMAS CLASES 11 Y 12 -</v>
      </c>
      <c r="B8" s="151"/>
      <c r="C8" s="151"/>
      <c r="D8" s="151"/>
      <c r="E8" s="151"/>
      <c r="F8" s="152"/>
      <c r="H8" s="23"/>
    </row>
    <row r="9" spans="1:8" s="24" customFormat="1" ht="20.25" thickBot="1">
      <c r="A9" s="13" t="s">
        <v>6</v>
      </c>
      <c r="B9" s="37" t="s">
        <v>9</v>
      </c>
      <c r="C9" s="37" t="s">
        <v>19</v>
      </c>
      <c r="D9" s="38" t="s">
        <v>1</v>
      </c>
      <c r="E9" s="4" t="s">
        <v>4</v>
      </c>
      <c r="F9" s="4" t="s">
        <v>5</v>
      </c>
      <c r="H9" s="23"/>
    </row>
    <row r="10" spans="1:8" ht="20.25" thickBot="1">
      <c r="A10" s="25" t="str">
        <f>ALBATROS!A25</f>
        <v>VIOLA MAYER CHARO</v>
      </c>
      <c r="B10" s="33" t="str">
        <f>ALBATROS!B25</f>
        <v>SPGC</v>
      </c>
      <c r="C10" s="26">
        <f>ALBATROS!C25</f>
        <v>40926</v>
      </c>
      <c r="D10" s="33">
        <f>ALBATROS!D25</f>
        <v>18</v>
      </c>
      <c r="E10" s="42">
        <f>ALBATROS!E25</f>
        <v>55</v>
      </c>
      <c r="F10" s="41" t="s">
        <v>10</v>
      </c>
      <c r="G10" s="10" t="s">
        <v>14</v>
      </c>
      <c r="H10" s="23"/>
    </row>
    <row r="11" spans="1:8" ht="20.25" thickBot="1">
      <c r="A11" s="25" t="str">
        <f>ALBATROS!A26</f>
        <v>FERNANDEZ RAFAELA</v>
      </c>
      <c r="B11" s="33" t="str">
        <f>ALBATROS!B26</f>
        <v>NGC</v>
      </c>
      <c r="C11" s="26">
        <f>ALBATROS!C26</f>
        <v>41179</v>
      </c>
      <c r="D11" s="33">
        <f>ALBATROS!D26</f>
        <v>0</v>
      </c>
      <c r="E11" s="42">
        <f>ALBATROS!E26</f>
        <v>78</v>
      </c>
      <c r="F11" s="41" t="s">
        <v>10</v>
      </c>
      <c r="G11" s="10" t="s">
        <v>15</v>
      </c>
      <c r="H11" s="23"/>
    </row>
    <row r="12" spans="1:8" ht="20.25" thickBot="1">
      <c r="A12" s="25" t="s">
        <v>95</v>
      </c>
      <c r="B12" s="33" t="s">
        <v>92</v>
      </c>
      <c r="C12" s="26">
        <v>41218</v>
      </c>
      <c r="D12" s="66">
        <v>0</v>
      </c>
      <c r="E12" s="42">
        <v>78</v>
      </c>
      <c r="F12" s="43">
        <f>(E12-D12)</f>
        <v>78</v>
      </c>
      <c r="G12" s="10" t="s">
        <v>16</v>
      </c>
      <c r="H12" s="23"/>
    </row>
    <row r="13" spans="1:8" ht="19.5" thickBot="1">
      <c r="C13" s="27"/>
      <c r="E13" s="40"/>
      <c r="H13" s="23"/>
    </row>
    <row r="14" spans="1:8" ht="20.25" thickBot="1">
      <c r="A14" s="150" t="str">
        <f>ALBATROS!A8</f>
        <v>ALBATROS - CABALLEROS CLASES 11 Y 12 -</v>
      </c>
      <c r="B14" s="151"/>
      <c r="C14" s="151"/>
      <c r="D14" s="151"/>
      <c r="E14" s="151"/>
      <c r="F14" s="152"/>
      <c r="H14" s="23"/>
    </row>
    <row r="15" spans="1:8" s="35" customFormat="1" ht="20.25" thickBot="1">
      <c r="A15" s="13" t="s">
        <v>0</v>
      </c>
      <c r="B15" s="37" t="s">
        <v>9</v>
      </c>
      <c r="C15" s="37" t="s">
        <v>19</v>
      </c>
      <c r="D15" s="38" t="s">
        <v>1</v>
      </c>
      <c r="E15" s="4" t="s">
        <v>4</v>
      </c>
      <c r="F15" s="4" t="s">
        <v>5</v>
      </c>
      <c r="H15" s="23"/>
    </row>
    <row r="16" spans="1:8" ht="20.25" thickBot="1">
      <c r="A16" s="25" t="str">
        <f>ALBATROS!A10</f>
        <v>CACERES MATEO</v>
      </c>
      <c r="B16" s="33" t="str">
        <f>ALBATROS!B10</f>
        <v>GCD</v>
      </c>
      <c r="C16" s="26">
        <f>ALBATROS!C10</f>
        <v>41084</v>
      </c>
      <c r="D16" s="33">
        <f>ALBATROS!D10</f>
        <v>9</v>
      </c>
      <c r="E16" s="42">
        <f>ALBATROS!E10</f>
        <v>48</v>
      </c>
      <c r="F16" s="41" t="s">
        <v>10</v>
      </c>
      <c r="G16" s="10" t="s">
        <v>14</v>
      </c>
      <c r="H16" s="23"/>
    </row>
    <row r="17" spans="1:8" ht="20.25" thickBot="1">
      <c r="A17" s="25" t="str">
        <f>ALBATROS!A11</f>
        <v>LAGOS TOMAS</v>
      </c>
      <c r="B17" s="33" t="str">
        <f>ALBATROS!B11</f>
        <v>TGC</v>
      </c>
      <c r="C17" s="26">
        <f>ALBATROS!C11</f>
        <v>41031</v>
      </c>
      <c r="D17" s="33">
        <f>ALBATROS!D11</f>
        <v>12</v>
      </c>
      <c r="E17" s="42">
        <f>ALBATROS!E11</f>
        <v>50</v>
      </c>
      <c r="F17" s="41" t="s">
        <v>10</v>
      </c>
      <c r="G17" s="10" t="s">
        <v>15</v>
      </c>
      <c r="H17" s="23"/>
    </row>
    <row r="18" spans="1:8" ht="20.25" thickBot="1">
      <c r="A18" s="25" t="s">
        <v>41</v>
      </c>
      <c r="B18" s="33" t="s">
        <v>34</v>
      </c>
      <c r="C18" s="26">
        <v>41036</v>
      </c>
      <c r="D18" s="66">
        <v>23</v>
      </c>
      <c r="E18" s="42">
        <v>61</v>
      </c>
      <c r="F18" s="43">
        <f>(E18-D18)</f>
        <v>38</v>
      </c>
      <c r="G18" s="10" t="s">
        <v>16</v>
      </c>
      <c r="H18" s="23"/>
    </row>
    <row r="19" spans="1:8" ht="19.5" thickBot="1">
      <c r="C19" s="27"/>
      <c r="E19" s="40"/>
      <c r="H19" s="23"/>
    </row>
    <row r="20" spans="1:8" ht="20.25" thickBot="1">
      <c r="A20" s="150" t="str">
        <f>EAGLES!A28</f>
        <v>EAGLES - DAMAS CLASES 13  Y  14  -</v>
      </c>
      <c r="B20" s="151"/>
      <c r="C20" s="151"/>
      <c r="D20" s="151"/>
      <c r="E20" s="151"/>
      <c r="F20" s="152"/>
      <c r="H20" s="23"/>
    </row>
    <row r="21" spans="1:8" s="35" customFormat="1" ht="20.25" thickBot="1">
      <c r="A21" s="13" t="s">
        <v>6</v>
      </c>
      <c r="B21" s="37" t="s">
        <v>9</v>
      </c>
      <c r="C21" s="37" t="s">
        <v>19</v>
      </c>
      <c r="D21" s="38" t="s">
        <v>1</v>
      </c>
      <c r="E21" s="4" t="s">
        <v>4</v>
      </c>
      <c r="F21" s="4" t="s">
        <v>5</v>
      </c>
      <c r="H21" s="23"/>
    </row>
    <row r="22" spans="1:8" ht="20.25" thickBot="1">
      <c r="A22" s="25" t="str">
        <f>EAGLES!A30</f>
        <v>CANNELLI ESMERALDA</v>
      </c>
      <c r="B22" s="33" t="str">
        <f>EAGLES!B30</f>
        <v>NGC</v>
      </c>
      <c r="C22" s="26">
        <f>EAGLES!C30</f>
        <v>41732</v>
      </c>
      <c r="D22" s="33">
        <f>EAGLES!D30</f>
        <v>10</v>
      </c>
      <c r="E22" s="42">
        <f>EAGLES!E30</f>
        <v>42</v>
      </c>
      <c r="F22" s="41" t="s">
        <v>10</v>
      </c>
      <c r="G22" s="10" t="s">
        <v>14</v>
      </c>
      <c r="H22" s="23"/>
    </row>
    <row r="23" spans="1:8" ht="20.25" thickBot="1">
      <c r="A23" s="25" t="str">
        <f>EAGLES!A31</f>
        <v>SERRES MUGUERZA AINARA</v>
      </c>
      <c r="B23" s="33" t="str">
        <f>EAGLES!B31</f>
        <v>NGC</v>
      </c>
      <c r="C23" s="26">
        <f>EAGLES!C31</f>
        <v>41310</v>
      </c>
      <c r="D23" s="66">
        <f>EAGLES!D31</f>
        <v>0</v>
      </c>
      <c r="E23" s="42">
        <f>EAGLES!E31</f>
        <v>58</v>
      </c>
      <c r="F23" s="41" t="s">
        <v>10</v>
      </c>
      <c r="G23" s="10" t="s">
        <v>15</v>
      </c>
      <c r="H23" s="23"/>
    </row>
    <row r="24" spans="1:8" ht="20.25" thickBot="1">
      <c r="A24" s="25" t="str">
        <f>EAGLES!A32</f>
        <v>TRIGO VIOLETA</v>
      </c>
      <c r="B24" s="33" t="str">
        <f>EAGLES!B32</f>
        <v>GCD</v>
      </c>
      <c r="C24" s="26">
        <f>EAGLES!C32</f>
        <v>41369</v>
      </c>
      <c r="D24" s="66">
        <f>EAGLES!D32</f>
        <v>24</v>
      </c>
      <c r="E24" s="42">
        <f>EAGLES!E32</f>
        <v>61</v>
      </c>
      <c r="F24" s="43">
        <f>(E24-D24)</f>
        <v>37</v>
      </c>
      <c r="G24" s="10" t="s">
        <v>16</v>
      </c>
      <c r="H24" s="23"/>
    </row>
    <row r="25" spans="1:8" ht="19.5" thickBot="1">
      <c r="C25" s="27"/>
      <c r="E25" s="40"/>
      <c r="H25" s="23"/>
    </row>
    <row r="26" spans="1:8" ht="20.25" thickBot="1">
      <c r="A26" s="150" t="str">
        <f>EAGLES!A7</f>
        <v>EAGLES - CABALLEROS CLASES 13 Y 14 -</v>
      </c>
      <c r="B26" s="151"/>
      <c r="C26" s="151"/>
      <c r="D26" s="151"/>
      <c r="E26" s="151"/>
      <c r="F26" s="152"/>
      <c r="H26" s="23"/>
    </row>
    <row r="27" spans="1:8" s="35" customFormat="1" ht="20.25" thickBot="1">
      <c r="A27" s="13" t="s">
        <v>0</v>
      </c>
      <c r="B27" s="37" t="s">
        <v>9</v>
      </c>
      <c r="C27" s="37" t="s">
        <v>19</v>
      </c>
      <c r="D27" s="38" t="s">
        <v>1</v>
      </c>
      <c r="E27" s="4" t="s">
        <v>4</v>
      </c>
      <c r="F27" s="4" t="s">
        <v>5</v>
      </c>
      <c r="H27" s="23"/>
    </row>
    <row r="28" spans="1:8" ht="20.25" thickBot="1">
      <c r="A28" s="25" t="str">
        <f>EAGLES!A9</f>
        <v>CHOCO HIPOLITO</v>
      </c>
      <c r="B28" s="33" t="str">
        <f>EAGLES!B9</f>
        <v>CMDP</v>
      </c>
      <c r="C28" s="26">
        <f>EAGLES!C9</f>
        <v>41592</v>
      </c>
      <c r="D28" s="66">
        <f>EAGLES!D9</f>
        <v>9</v>
      </c>
      <c r="E28" s="42">
        <f>EAGLES!E9</f>
        <v>42</v>
      </c>
      <c r="F28" s="41" t="s">
        <v>10</v>
      </c>
      <c r="G28" s="10" t="s">
        <v>14</v>
      </c>
      <c r="H28" s="23"/>
    </row>
    <row r="29" spans="1:8" ht="20.25" thickBot="1">
      <c r="A29" s="25" t="str">
        <f>EAGLES!A10</f>
        <v>JUAREZ GOÑI BENJAMIN</v>
      </c>
      <c r="B29" s="33" t="str">
        <f>EAGLES!B10</f>
        <v>TGC</v>
      </c>
      <c r="C29" s="26">
        <f>EAGLES!C10</f>
        <v>41275</v>
      </c>
      <c r="D29" s="66">
        <f>EAGLES!D10</f>
        <v>4</v>
      </c>
      <c r="E29" s="42">
        <f>EAGLES!E10</f>
        <v>45</v>
      </c>
      <c r="F29" s="41" t="s">
        <v>10</v>
      </c>
      <c r="G29" s="10" t="s">
        <v>15</v>
      </c>
      <c r="H29" s="23"/>
    </row>
    <row r="30" spans="1:8" ht="20.25" thickBot="1">
      <c r="A30" s="25" t="str">
        <f>EAGLES!A12</f>
        <v>MORELLO JUAN</v>
      </c>
      <c r="B30" s="33" t="str">
        <f>EAGLES!B12</f>
        <v>GCD</v>
      </c>
      <c r="C30" s="26">
        <f>EAGLES!C12</f>
        <v>41428</v>
      </c>
      <c r="D30" s="66">
        <f>EAGLES!D12</f>
        <v>17</v>
      </c>
      <c r="E30" s="42">
        <f>EAGLES!E12</f>
        <v>48</v>
      </c>
      <c r="F30" s="41">
        <f>(E30-D30)</f>
        <v>31</v>
      </c>
      <c r="G30" s="10" t="s">
        <v>16</v>
      </c>
      <c r="H30" s="23"/>
    </row>
    <row r="31" spans="1:8" ht="19.5" thickBot="1">
      <c r="C31" s="27"/>
      <c r="E31" s="40"/>
      <c r="H31" s="23"/>
    </row>
    <row r="32" spans="1:8" ht="20.25" thickBot="1">
      <c r="A32" s="150" t="str">
        <f>BIRDIES!A27</f>
        <v>BIRDIES - DAMAS CLASES 2015 Y POSTERIORES</v>
      </c>
      <c r="B32" s="151"/>
      <c r="C32" s="151"/>
      <c r="D32" s="151"/>
      <c r="E32" s="151"/>
      <c r="F32" s="152"/>
      <c r="H32" s="23"/>
    </row>
    <row r="33" spans="1:8" s="35" customFormat="1" ht="20.25" thickBot="1">
      <c r="A33" s="13" t="s">
        <v>6</v>
      </c>
      <c r="B33" s="37" t="s">
        <v>9</v>
      </c>
      <c r="C33" s="37" t="s">
        <v>19</v>
      </c>
      <c r="D33" s="38" t="s">
        <v>1</v>
      </c>
      <c r="E33" s="4" t="s">
        <v>4</v>
      </c>
      <c r="F33" s="4" t="s">
        <v>5</v>
      </c>
      <c r="H33" s="23"/>
    </row>
    <row r="34" spans="1:8" ht="20.25" thickBot="1">
      <c r="A34" s="25" t="str">
        <f>BIRDIES!A29</f>
        <v>CHOCO JOAQUINA</v>
      </c>
      <c r="B34" s="33" t="str">
        <f>BIRDIES!B29</f>
        <v>CMDP</v>
      </c>
      <c r="C34" s="26">
        <f>BIRDIES!C29</f>
        <v>42670</v>
      </c>
      <c r="D34" s="66">
        <f>BIRDIES!D29</f>
        <v>0</v>
      </c>
      <c r="E34" s="42">
        <f>BIRDIES!E29</f>
        <v>48</v>
      </c>
      <c r="F34" s="41" t="s">
        <v>10</v>
      </c>
      <c r="G34" s="10" t="s">
        <v>14</v>
      </c>
      <c r="H34" s="23"/>
    </row>
    <row r="35" spans="1:8" ht="20.25" hidden="1" thickBot="1">
      <c r="A35" s="25" t="e">
        <f>BIRDIES!#REF!</f>
        <v>#REF!</v>
      </c>
      <c r="B35" s="33" t="e">
        <f>BIRDIES!#REF!</f>
        <v>#REF!</v>
      </c>
      <c r="C35" s="26" t="e">
        <f>BIRDIES!#REF!</f>
        <v>#REF!</v>
      </c>
      <c r="D35" s="66" t="e">
        <f>BIRDIES!#REF!</f>
        <v>#REF!</v>
      </c>
      <c r="E35" s="42" t="e">
        <f>BIRDIES!#REF!</f>
        <v>#REF!</v>
      </c>
      <c r="F35" s="41" t="s">
        <v>10</v>
      </c>
      <c r="G35" s="10" t="s">
        <v>15</v>
      </c>
      <c r="H35" s="23"/>
    </row>
    <row r="36" spans="1:8" ht="20.25" hidden="1" thickBot="1">
      <c r="A36" s="25" t="e">
        <f>BIRDIES!#REF!</f>
        <v>#REF!</v>
      </c>
      <c r="B36" s="33" t="e">
        <f>BIRDIES!#REF!</f>
        <v>#REF!</v>
      </c>
      <c r="C36" s="26" t="e">
        <f>BIRDIES!#REF!</f>
        <v>#REF!</v>
      </c>
      <c r="D36" s="66" t="e">
        <f>BIRDIES!#REF!</f>
        <v>#REF!</v>
      </c>
      <c r="E36" s="42" t="e">
        <f>BIRDIES!#REF!</f>
        <v>#REF!</v>
      </c>
      <c r="F36" s="43" t="e">
        <f>(E36-D36)</f>
        <v>#REF!</v>
      </c>
      <c r="G36" s="10" t="s">
        <v>16</v>
      </c>
      <c r="H36" s="23"/>
    </row>
    <row r="37" spans="1:8" ht="20.25" thickBot="1">
      <c r="A37" s="29"/>
      <c r="B37" s="30"/>
      <c r="C37" s="31"/>
      <c r="D37" s="36"/>
      <c r="E37" s="40"/>
      <c r="H37" s="23"/>
    </row>
    <row r="38" spans="1:8" ht="20.25" thickBot="1">
      <c r="A38" s="150" t="str">
        <f>BIRDIES!A8</f>
        <v>BIRDIES - CABALLEROS CLASES 2015 Y POSTERIORES</v>
      </c>
      <c r="B38" s="151"/>
      <c r="C38" s="151"/>
      <c r="D38" s="151"/>
      <c r="E38" s="151"/>
      <c r="F38" s="152"/>
      <c r="H38" s="23"/>
    </row>
    <row r="39" spans="1:8" s="35" customFormat="1" ht="20.25" thickBot="1">
      <c r="A39" s="13" t="s">
        <v>0</v>
      </c>
      <c r="B39" s="37" t="s">
        <v>9</v>
      </c>
      <c r="C39" s="37" t="s">
        <v>19</v>
      </c>
      <c r="D39" s="38" t="s">
        <v>1</v>
      </c>
      <c r="E39" s="4" t="s">
        <v>4</v>
      </c>
      <c r="F39" s="4" t="s">
        <v>5</v>
      </c>
      <c r="H39" s="23"/>
    </row>
    <row r="40" spans="1:8" ht="20.25" thickBot="1">
      <c r="A40" s="25" t="str">
        <f>BIRDIES!A10</f>
        <v>LAMORTE JUAN SEBASTIAN</v>
      </c>
      <c r="B40" s="33" t="str">
        <f>BIRDIES!B10</f>
        <v>CG</v>
      </c>
      <c r="C40" s="26">
        <f>BIRDIES!C10</f>
        <v>42587</v>
      </c>
      <c r="D40" s="66">
        <f>BIRDIES!D10</f>
        <v>5</v>
      </c>
      <c r="E40" s="42">
        <f>BIRDIES!E10</f>
        <v>37</v>
      </c>
      <c r="F40" s="41" t="s">
        <v>10</v>
      </c>
      <c r="G40" s="10" t="s">
        <v>14</v>
      </c>
      <c r="H40" s="23"/>
    </row>
    <row r="41" spans="1:8" ht="20.25" thickBot="1">
      <c r="A41" s="25" t="str">
        <f>BIRDIES!A11</f>
        <v>CASENAVE BENICIO</v>
      </c>
      <c r="B41" s="33" t="str">
        <f>BIRDIES!B11</f>
        <v>CMDP</v>
      </c>
      <c r="C41" s="26">
        <f>BIRDIES!C11</f>
        <v>42218</v>
      </c>
      <c r="D41" s="66">
        <f>BIRDIES!D11</f>
        <v>7</v>
      </c>
      <c r="E41" s="42">
        <f>BIRDIES!E11</f>
        <v>46</v>
      </c>
      <c r="F41" s="41" t="s">
        <v>10</v>
      </c>
      <c r="G41" s="10" t="s">
        <v>15</v>
      </c>
      <c r="H41" s="23"/>
    </row>
    <row r="42" spans="1:8" ht="20.25" thickBot="1">
      <c r="A42" s="25" t="s">
        <v>33</v>
      </c>
      <c r="B42" s="33" t="s">
        <v>32</v>
      </c>
      <c r="C42" s="26">
        <v>42138</v>
      </c>
      <c r="D42" s="66">
        <v>14</v>
      </c>
      <c r="E42" s="42">
        <v>49</v>
      </c>
      <c r="F42" s="43">
        <f>(E42-D42)</f>
        <v>35</v>
      </c>
      <c r="G42" s="10" t="s">
        <v>16</v>
      </c>
      <c r="H42" s="23"/>
    </row>
  </sheetData>
  <mergeCells count="12">
    <mergeCell ref="A6:D6"/>
    <mergeCell ref="A8:F8"/>
    <mergeCell ref="A14:F14"/>
    <mergeCell ref="A20:F20"/>
    <mergeCell ref="A26:F26"/>
    <mergeCell ref="A32:F32"/>
    <mergeCell ref="A38:F38"/>
    <mergeCell ref="A1:D1"/>
    <mergeCell ref="A2:D2"/>
    <mergeCell ref="A3:D3"/>
    <mergeCell ref="A4:D4"/>
    <mergeCell ref="A5:D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JUV</vt:lpstr>
      <vt:lpstr>ALBATROS</vt:lpstr>
      <vt:lpstr>EAGLES</vt:lpstr>
      <vt:lpstr>BIRDIES</vt:lpstr>
      <vt:lpstr>PROMOCIONALES</vt:lpstr>
      <vt:lpstr>5 H Y H.A. Y GGII</vt:lpstr>
      <vt:lpstr>ENTREGA S-HCP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2024-06-03T22:01:00Z</cp:lastPrinted>
  <dcterms:created xsi:type="dcterms:W3CDTF">2000-04-30T13:23:02Z</dcterms:created>
  <dcterms:modified xsi:type="dcterms:W3CDTF">2024-06-03T22:12:51Z</dcterms:modified>
</cp:coreProperties>
</file>